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377" activeTab="3"/>
  </bookViews>
  <sheets>
    <sheet name="dział I" sheetId="1" r:id="rId1"/>
    <sheet name="dzial II" sheetId="2" r:id="rId2"/>
    <sheet name="dzial III" sheetId="3" r:id="rId3"/>
    <sheet name="dział IV" sheetId="4" r:id="rId4"/>
  </sheets>
  <definedNames>
    <definedName name="_xlnm.Print_Area" localSheetId="2">'dzial III'!$A$1:$H$51</definedName>
    <definedName name="_xlnm.Print_Area" localSheetId="0">'dział I'!$A$1:$F$83</definedName>
  </definedNames>
  <calcPr fullCalcOnLoad="1"/>
</workbook>
</file>

<file path=xl/comments1.xml><?xml version="1.0" encoding="utf-8"?>
<comments xmlns="http://schemas.openxmlformats.org/spreadsheetml/2006/main">
  <authors>
    <author>Krystyna Cabała-Kotlarz</author>
  </authors>
  <commentList>
    <comment ref="H64" authorId="0">
      <text>
        <r>
          <rPr>
            <b/>
            <sz val="8"/>
            <rFont val="Tahoma"/>
            <family val="0"/>
          </rPr>
          <t>Krystyna Cabała-Kotlarz:</t>
        </r>
        <r>
          <rPr>
            <sz val="8"/>
            <rFont val="Tahoma"/>
            <family val="0"/>
          </rPr>
          <t xml:space="preserve">
rozwiązanie 3 355,2
zawiązanie 4 000
wyroby gotowe 200
</t>
        </r>
      </text>
    </comment>
  </commentList>
</comments>
</file>

<file path=xl/sharedStrings.xml><?xml version="1.0" encoding="utf-8"?>
<sst xmlns="http://schemas.openxmlformats.org/spreadsheetml/2006/main" count="335" uniqueCount="185">
  <si>
    <t>WYSZCZEGÓLNIENIE</t>
  </si>
  <si>
    <t>z tego</t>
  </si>
  <si>
    <t>dotacje na finansowanie działalności statutowej</t>
  </si>
  <si>
    <t>w tym</t>
  </si>
  <si>
    <t>środki na realizację projektów badawczych</t>
  </si>
  <si>
    <t>środki na realizację projektów celowych</t>
  </si>
  <si>
    <t>środki na finansowanie współpracy naukowej z zagranicą</t>
  </si>
  <si>
    <t>środki na realizację programów lub przedsięwzięć określonych przez Ministra</t>
  </si>
  <si>
    <t>Przychody ogółem działalności gospodarczej wyodrębnionej</t>
  </si>
  <si>
    <t>Koszt wytworzenia świadczeń na własne potrzeby jednostki</t>
  </si>
  <si>
    <t>Przychody ze sprzedaży towarów i materiałów</t>
  </si>
  <si>
    <t>Amortyzacja</t>
  </si>
  <si>
    <t>Zużycie materiałów i energii</t>
  </si>
  <si>
    <t>Usługi obce</t>
  </si>
  <si>
    <t>Podatki i opłaty</t>
  </si>
  <si>
    <t>Wynagrodzenia</t>
  </si>
  <si>
    <t>Pozostałe koszty rodzajowe</t>
  </si>
  <si>
    <t>aparatura naukowo-badawcza</t>
  </si>
  <si>
    <t>podróże służbowe</t>
  </si>
  <si>
    <t>Zmiana stanu produktów ( +, – )</t>
  </si>
  <si>
    <t>działalności dydaktycznej</t>
  </si>
  <si>
    <t>działalności badawczej</t>
  </si>
  <si>
    <t>działalności gospodarczej wyodrębnionej</t>
  </si>
  <si>
    <t>D. Przychody finansowe</t>
  </si>
  <si>
    <t>E. Koszty finansowe</t>
  </si>
  <si>
    <t>Zyski nadzwyczajne</t>
  </si>
  <si>
    <t>Straty nadzwyczajne</t>
  </si>
  <si>
    <t>Fundusz pomocy materialnej dla studentów i doktorantów</t>
  </si>
  <si>
    <t>stan funduszu na początek roku</t>
  </si>
  <si>
    <t>zwiększenia ogółem</t>
  </si>
  <si>
    <t>pomoc materialną dla doktorantów</t>
  </si>
  <si>
    <t>remonty domów i stołówek studenckich</t>
  </si>
  <si>
    <t>opłaty za korzystanie z domów studenckich</t>
  </si>
  <si>
    <t>opłaty za korzystanie ze stołówek studenckich</t>
  </si>
  <si>
    <t>zmniejszenia ogółem</t>
  </si>
  <si>
    <t>stypendia specjalne dla osób niepełnosprawnych</t>
  </si>
  <si>
    <t>stypendia za wyniki w nauce lub sporcie</t>
  </si>
  <si>
    <t>stypendia na wyżywienie</t>
  </si>
  <si>
    <t>stypendia mieszkaniowe</t>
  </si>
  <si>
    <t>zapomogi</t>
  </si>
  <si>
    <t>koszty realizacji zadań związanych z przyznawaniem i wypłacaniem stypendiów i zapomóg dla studentów i doktorantów</t>
  </si>
  <si>
    <t>Fundusz wdrożeniowy</t>
  </si>
  <si>
    <t>Własny fundusz stypendialny</t>
  </si>
  <si>
    <t>Fundusz zasadniczy</t>
  </si>
  <si>
    <t>aktualizacja wyceny środków trwałych</t>
  </si>
  <si>
    <t>pokrycie straty netto</t>
  </si>
  <si>
    <t>Jednostka miary</t>
  </si>
  <si>
    <t>Liczba studentów ogółem (02+04)</t>
  </si>
  <si>
    <t>osoby</t>
  </si>
  <si>
    <t>studiów stacjonarnych</t>
  </si>
  <si>
    <t>studiów niestacjonarnych</t>
  </si>
  <si>
    <t>Liczba osób otrzymujących stypendia z funduszu pomocy materialnej dla studentów i doktorantów</t>
  </si>
  <si>
    <t>Liczba miejsc w domach studenckich</t>
  </si>
  <si>
    <t>miejsca</t>
  </si>
  <si>
    <t>Liczba uczestników studiów doktoranckich ogółem</t>
  </si>
  <si>
    <t>Liczba uczestników studiów doktoranckich pobierających stypendium doktoranckie</t>
  </si>
  <si>
    <t>Kwota stypendiów doktoranckich</t>
  </si>
  <si>
    <t>tys. zł</t>
  </si>
  <si>
    <t>w tym przezna -                          czona na</t>
  </si>
  <si>
    <t>Ubezpieczenia społeczne i inne świadczenia na rzecz pracowników</t>
  </si>
  <si>
    <t xml:space="preserve"> na studiach niestacjonarnych</t>
  </si>
  <si>
    <t>kształceniem i rehabilitacją leczniczą studentów niepełnosprawnych</t>
  </si>
  <si>
    <t>Wyszczególnienie</t>
  </si>
  <si>
    <t>profesorów</t>
  </si>
  <si>
    <t>asystentów, wykładowców, lektorów i instruktorów</t>
  </si>
  <si>
    <t>Należy podać:</t>
  </si>
  <si>
    <t>- wynagrodzenia w tysiącach złotych z jednym znakiem po przecinku</t>
  </si>
  <si>
    <t xml:space="preserve"> zagraniczne środki finansowe niepodlegąjące zwrotowi</t>
  </si>
  <si>
    <t xml:space="preserve"> dotacje z budżetu państwa </t>
  </si>
  <si>
    <t>środki z budżetów jednostek samorządu terytorialnego lub ich związków</t>
  </si>
  <si>
    <t xml:space="preserve">na badania własne </t>
  </si>
  <si>
    <t>dotacja z budżetu państwa</t>
  </si>
  <si>
    <t xml:space="preserve">stypendia socjalne </t>
  </si>
  <si>
    <t xml:space="preserve"> dla doktorantów</t>
  </si>
  <si>
    <t xml:space="preserve"> stypendia za wyniki w nauce dla doktorantów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</si>
  <si>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</si>
  <si>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</si>
  <si>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</si>
  <si>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</si>
  <si>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</si>
  <si>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</si>
  <si>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</si>
  <si>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</si>
  <si>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</si>
  <si>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pozostałe </t>
  </si>
  <si>
    <t>J.  Pozostałe obowiązkowe zmniejszenie zysku (zwiększenie straty)</t>
  </si>
  <si>
    <t xml:space="preserve"> </t>
  </si>
  <si>
    <t>składki z tytułu ubezpieczeń społecznych i funduszu pracy</t>
  </si>
  <si>
    <t xml:space="preserve">energia </t>
  </si>
  <si>
    <t>opłaty za świadczone usługi edukacyjne</t>
  </si>
  <si>
    <t xml:space="preserve">w tym    
na zadania
związane z </t>
  </si>
  <si>
    <r>
      <t>Dział I. Rachunek zysków i strat</t>
    </r>
    <r>
      <rPr>
        <sz val="12"/>
        <rFont val="Times New Roman"/>
        <family val="1"/>
      </rPr>
      <t xml:space="preserve">   –   w tysiącach złotych z jednym znakiem po przecinku</t>
    </r>
  </si>
  <si>
    <t>Zatrudnienie</t>
  </si>
  <si>
    <t xml:space="preserve">w tym </t>
  </si>
  <si>
    <t>wynikające ze stosunku pracy</t>
  </si>
  <si>
    <t>w tym osobowe</t>
  </si>
  <si>
    <t>odpis na własny fundusz stypendialny</t>
  </si>
  <si>
    <t>osobowe</t>
  </si>
  <si>
    <t>nowo przyjętych</t>
  </si>
  <si>
    <t xml:space="preserve">    w tym </t>
  </si>
  <si>
    <t>uczestników stacjonarnych studiów doktoranckich</t>
  </si>
  <si>
    <t>nakłady na urządzenia techniczne i maszyny, środki transportu i inne środki trwałe</t>
  </si>
  <si>
    <t>doktorantów</t>
  </si>
  <si>
    <t>kształceniem studentów studiów stacjonarnych, uczestników stacjonarnych studiów doktoranckich i kadr naukowych oraz utrzymaniem uczelni, w tym na remonty (dotacja stacjonarna)</t>
  </si>
  <si>
    <t>prowadzeniem podyplomowego kształcenia w celu zdobywania specjalizacji przez lekarzy, lekarzy dentystów, lekarzy weterynarii, farmaceutów, pielęgniarki i położne oraz przez diagnostów labolatoryjnych</t>
  </si>
  <si>
    <t>dla doktorantów</t>
  </si>
  <si>
    <t xml:space="preserve">wynagrodzenia </t>
  </si>
  <si>
    <t xml:space="preserve">remonty i modernizacja </t>
  </si>
  <si>
    <t>z dotacji budżetu państwa</t>
  </si>
  <si>
    <r>
      <t>cd. działu I.  Rachunek zysków i strat</t>
    </r>
    <r>
      <rPr>
        <sz val="12"/>
        <rFont val="Times New Roman"/>
        <family val="1"/>
      </rPr>
      <t xml:space="preserve">  –  w tysiącach złotych z jednym znakiem po przecinku</t>
    </r>
  </si>
  <si>
    <r>
      <t xml:space="preserve">Dział II. Fundusze </t>
    </r>
    <r>
      <rPr>
        <sz val="12"/>
        <rFont val="Times New Roman"/>
        <family val="1"/>
      </rPr>
      <t xml:space="preserve"> –  w tysiącach złotych z jednym znakiem po przecinku</t>
    </r>
  </si>
  <si>
    <t>Wynagrodzenia wynikające ze stosunku pracy (4+6)</t>
  </si>
  <si>
    <t>dodatkowe wynagrodzenie roczne</t>
  </si>
  <si>
    <t>nagrody rektora</t>
  </si>
  <si>
    <t xml:space="preserve">    z tego </t>
  </si>
  <si>
    <t>Nauczyciele akademiccy</t>
  </si>
  <si>
    <t>docentów, adiunktów                              i starszych wykładowców</t>
  </si>
  <si>
    <t>Pracownicy niebędący nauczycielami akademickimi</t>
  </si>
  <si>
    <t xml:space="preserve"> w tym </t>
  </si>
  <si>
    <t>L. p</t>
  </si>
  <si>
    <t>odpisy z zysku netto</t>
  </si>
  <si>
    <t>równowartość zakończonych i oddanych do użytkowania inwestycji budowlanych</t>
  </si>
  <si>
    <t xml:space="preserve">Pozostałe przychody operacyjne </t>
  </si>
  <si>
    <t>składki na ubezpieczenia społeczne i fundusz pracy</t>
  </si>
  <si>
    <t>I.  Podatek dochodowy</t>
  </si>
  <si>
    <t>zwiększenie ogółem</t>
  </si>
  <si>
    <t>zmniejszenie ogółem</t>
  </si>
  <si>
    <t>sprzedaż pozostałych prac i usług badawczych i rozwojowych</t>
  </si>
  <si>
    <t>Zakładowy fundusz świadczeń socjalnych</t>
  </si>
  <si>
    <t>Dział III. Zatrudnienie  i wynagrodzenia w grupach stanowisk</t>
  </si>
  <si>
    <t>Nakłady na rzeczowe aktywa trwałe (wartość od początku roku do końca okresu sprawozdawczego)</t>
  </si>
  <si>
    <r>
      <t>cd. działu II.  Fundusze</t>
    </r>
    <r>
      <rPr>
        <sz val="12"/>
        <rFont val="Times New Roman"/>
        <family val="1"/>
      </rPr>
      <t xml:space="preserve">  –  w tysiącach złotych z jednym znakiem po przecinku</t>
    </r>
  </si>
  <si>
    <t xml:space="preserve"> Razem </t>
  </si>
  <si>
    <t>- przeciętne zatrudnienie (w przeliczeniu na pełne etaty)</t>
  </si>
  <si>
    <t>(imię, nazwisko i telefon</t>
  </si>
  <si>
    <t>(miejscowość, data)</t>
  </si>
  <si>
    <t>(pieczątka imienna i podpis</t>
  </si>
  <si>
    <t>osoby sporządzającej)</t>
  </si>
  <si>
    <t>Rektora)</t>
  </si>
  <si>
    <t>...............................................................................</t>
  </si>
  <si>
    <t xml:space="preserve">Wartość sprzedanych towarów i materiałów </t>
  </si>
  <si>
    <t>Pozostałe koszty operacyjne</t>
  </si>
  <si>
    <t>odpis w ciężar kosztów działalności dydaktycznej</t>
  </si>
  <si>
    <t>Przychody ogółem  działalności dydaktycznej (04+09+10+12)</t>
  </si>
  <si>
    <t xml:space="preserve">   w tym wynikające ze stosunku pracy</t>
  </si>
  <si>
    <t>inne przychody</t>
  </si>
  <si>
    <r>
      <t>Stan funduszu na koniec okresu sprawozdawczego</t>
    </r>
    <r>
      <rPr>
        <sz val="12"/>
        <rFont val="Times New Roman"/>
        <family val="1"/>
      </rPr>
      <t xml:space="preserve"> (01+02-09)</t>
    </r>
  </si>
  <si>
    <t>środki na realizację projektów rozwojowych</t>
  </si>
  <si>
    <t>świadczeniami zdrowotnymi, wykonywanymi w ramach kształcenia studentów studiów stacjonarnych w podstawowej jednostce organizacyjnej uczelni medycznej lub innej uczelni publicznej, w której prowadzone jest kształcenie na kierunkach medycznych pod bezpośrednim nadzorem nauczycieli akademickich posiadających kwalifikacje do wykonywania zawodu medycznego właściwego ze względu na treść kształcenia</t>
  </si>
  <si>
    <t>koszty utrzymania domów i stołówek studenckich</t>
  </si>
  <si>
    <t>Ogółem koszty własne podstawowej  działalności operacyjnej (44+45)</t>
  </si>
  <si>
    <r>
      <t>A.  Przychody działalności operacyjnej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(02+</t>
    </r>
    <r>
      <rPr>
        <sz val="12"/>
        <color indexed="8"/>
        <rFont val="Times New Roman"/>
        <family val="1"/>
      </rPr>
      <t>26</t>
    </r>
    <r>
      <rPr>
        <sz val="12"/>
        <rFont val="Times New Roman"/>
        <family val="1"/>
      </rPr>
      <t>)</t>
    </r>
  </si>
  <si>
    <r>
      <t xml:space="preserve">  Przychody  </t>
    </r>
    <r>
      <rPr>
        <b/>
        <sz val="12"/>
        <color indexed="8"/>
        <rFont val="Times New Roman"/>
        <family val="1"/>
      </rPr>
      <t>podstawowej</t>
    </r>
    <r>
      <rPr>
        <b/>
        <sz val="12"/>
        <rFont val="Times New Roman"/>
        <family val="1"/>
      </rPr>
      <t xml:space="preserve"> działalności operacyjnej</t>
    </r>
    <r>
      <rPr>
        <sz val="12"/>
        <rFont val="Times New Roman"/>
        <family val="1"/>
      </rPr>
      <t xml:space="preserve"> (03+13+24+25)</t>
    </r>
  </si>
  <si>
    <t>Przychody ogółem działalności badawczej (14+16+17+18+19+21+22+23)</t>
  </si>
  <si>
    <r>
      <t xml:space="preserve">Pozostałe przychody  </t>
    </r>
    <r>
      <rPr>
        <sz val="12"/>
        <rFont val="Times New Roman"/>
        <family val="1"/>
      </rPr>
      <t>(27+28)</t>
    </r>
  </si>
  <si>
    <r>
      <t xml:space="preserve">B. Koszty działalności operacyjnej </t>
    </r>
    <r>
      <rPr>
        <sz val="14"/>
        <rFont val="Times New Roman"/>
        <family val="1"/>
      </rPr>
      <t>(30+51)</t>
    </r>
  </si>
  <si>
    <r>
      <t xml:space="preserve">Koszty podstawowej działalności operacyjnej </t>
    </r>
    <r>
      <rPr>
        <sz val="12"/>
        <rFont val="Times New Roman"/>
        <family val="1"/>
      </rPr>
      <t xml:space="preserve"> (46)</t>
    </r>
  </si>
  <si>
    <t>Ogółem koszty rodzajowe (31+32+34+35+36+39+41)</t>
  </si>
  <si>
    <r>
      <t xml:space="preserve">Pozostałe koszty </t>
    </r>
    <r>
      <rPr>
        <sz val="12"/>
        <rFont val="Times New Roman"/>
        <family val="1"/>
      </rPr>
      <t>(52+53)</t>
    </r>
  </si>
  <si>
    <r>
      <t xml:space="preserve">C. Zysk (strata) z działalności operacyjnej </t>
    </r>
    <r>
      <rPr>
        <sz val="14"/>
        <rFont val="Times New Roman"/>
        <family val="1"/>
      </rPr>
      <t xml:space="preserve"> (01-29)</t>
    </r>
  </si>
  <si>
    <r>
      <t xml:space="preserve">F. Zysk (strata) z działalności </t>
    </r>
    <r>
      <rPr>
        <sz val="14"/>
        <rFont val="Times New Roman"/>
        <family val="1"/>
      </rPr>
      <t>(54+55-56)</t>
    </r>
  </si>
  <si>
    <r>
      <t xml:space="preserve">G. Wynik zdarzeń nadzwyczajnych </t>
    </r>
    <r>
      <rPr>
        <sz val="12"/>
        <rFont val="Times New Roman"/>
        <family val="1"/>
      </rPr>
      <t>(59-60)</t>
    </r>
  </si>
  <si>
    <r>
      <t xml:space="preserve">H. Zysk (strata) brutto </t>
    </r>
    <r>
      <rPr>
        <sz val="14"/>
        <rFont val="Times New Roman"/>
        <family val="1"/>
      </rPr>
      <t>(57-58)</t>
    </r>
  </si>
  <si>
    <r>
      <t xml:space="preserve">K. Zysk (strata) netto </t>
    </r>
    <r>
      <rPr>
        <sz val="14"/>
        <rFont val="Times New Roman"/>
        <family val="1"/>
      </rPr>
      <t>(61-62-63)</t>
    </r>
  </si>
  <si>
    <t>…………………………………………..</t>
  </si>
  <si>
    <t xml:space="preserve">        (pieczątka szkoły wyższej)</t>
  </si>
  <si>
    <t>w ramach  pomocy materialnej dla studentów 
i doktorantów</t>
  </si>
  <si>
    <t>Koszty remontów budynków i lokali oraz obiektów inżynierii lądowej 
i wodnej (z wyłączeniem domów i stołówek studenckich)</t>
  </si>
  <si>
    <t xml:space="preserve"> z tego:</t>
  </si>
  <si>
    <r>
      <t>stan funduszu na koniec okresu sprawozdawczego</t>
    </r>
    <r>
      <rPr>
        <sz val="12"/>
        <rFont val="Times New Roman"/>
        <family val="1"/>
      </rPr>
      <t xml:space="preserve"> (30+31-35)</t>
    </r>
  </si>
  <si>
    <r>
      <t>stan funduszu na koniec okresu sprawozdawczego</t>
    </r>
    <r>
      <rPr>
        <sz val="12"/>
        <rFont val="Times New Roman"/>
        <family val="1"/>
      </rPr>
      <t xml:space="preserve"> (39+40-41)</t>
    </r>
  </si>
  <si>
    <r>
      <t>stan funduszu na koniec okresu sprawozdawczego</t>
    </r>
    <r>
      <rPr>
        <sz val="12"/>
        <rFont val="Times New Roman"/>
        <family val="1"/>
      </rPr>
      <t xml:space="preserve"> (43+44-46)</t>
    </r>
  </si>
  <si>
    <r>
      <t>stan funduszu na koniec okresu sprawozdawczego</t>
    </r>
    <r>
      <rPr>
        <sz val="12"/>
        <rFont val="Times New Roman"/>
        <family val="1"/>
      </rPr>
      <t xml:space="preserve"> (48+49-50)</t>
    </r>
  </si>
  <si>
    <t>z tego 
w grupach stanowisk</t>
  </si>
  <si>
    <t>Krystyna Cabała-Kotlarz</t>
  </si>
  <si>
    <t>Plan 2008</t>
  </si>
  <si>
    <t>Dział IV. Informacje rzeczowe i uzupełniające</t>
  </si>
  <si>
    <t>I_Korekta Planu 2008</t>
  </si>
  <si>
    <t>II_Korekta Planu 2008</t>
  </si>
  <si>
    <t>I Korekta Planu 2008</t>
  </si>
  <si>
    <t>II Korekta Planu 2008</t>
  </si>
  <si>
    <t>z tego w grupach stanowisk</t>
  </si>
  <si>
    <t>w ramach  pomocy materialnej dla studentów i doktorantów</t>
  </si>
  <si>
    <t>Kraków, dn.30 kwiecień 2009r.</t>
  </si>
  <si>
    <t>Korekta planu rzeczowo – finansowego na 2008 rok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</si>
</sst>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"/>
    <numFmt numFmtId="170" formatCode="0.0000"/>
    <numFmt numFmtId="171" formatCode="0.000"/>
    <numFmt numFmtId="172" formatCode="0.000000"/>
    <numFmt numFmtId="173" formatCode="0.0000000"/>
    <numFmt numFmtId="174" formatCode="0.00000"/>
    <numFmt numFmtId="175" formatCode="0.00000000"/>
    <numFmt numFmtId="176" formatCode="0.000000000"/>
    <numFmt numFmtId="177" formatCode="0.0000000000"/>
  </numFmts>
  <fonts count="6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Times New Roman"/>
      <family val="1"/>
    </font>
    <font>
      <sz val="14"/>
      <name val="Arial"/>
      <family val="0"/>
    </font>
    <font>
      <b/>
      <sz val="14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1"/>
      <name val="Arial"/>
      <family val="2"/>
    </font>
    <font>
      <b/>
      <sz val="10"/>
      <name val="Times New Roman"/>
      <family val="1"/>
    </font>
    <font>
      <sz val="12"/>
      <name val="Arial"/>
      <family val="0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8"/>
      <name val="Arial"/>
      <family val="0"/>
    </font>
    <font>
      <sz val="10"/>
      <name val="Times New Roman"/>
      <family val="1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 style="thin"/>
      <bottom style="medium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 diagonalUp="1" diagonalDown="1">
      <left style="thin"/>
      <right style="thin"/>
      <top style="thin"/>
      <bottom style="medium"/>
      <diagonal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Fill="1" applyBorder="1" applyAlignment="1">
      <alignment horizontal="right" wrapText="1"/>
    </xf>
    <xf numFmtId="4" fontId="0" fillId="0" borderId="0" xfId="0" applyNumberFormat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 quotePrefix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indent="7"/>
    </xf>
    <xf numFmtId="0" fontId="0" fillId="0" borderId="0" xfId="0" applyAlignment="1">
      <alignment vertical="center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0" borderId="13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1" xfId="0" applyFont="1" applyBorder="1" applyAlignment="1" quotePrefix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wrapText="1" indent="1"/>
    </xf>
    <xf numFmtId="0" fontId="1" fillId="0" borderId="18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23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1"/>
    </xf>
    <xf numFmtId="0" fontId="1" fillId="0" borderId="2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0" fillId="0" borderId="28" xfId="0" applyBorder="1" applyAlignment="1">
      <alignment horizontal="left" vertical="center" wrapText="1" indent="2"/>
    </xf>
    <xf numFmtId="0" fontId="13" fillId="0" borderId="29" xfId="0" applyFont="1" applyBorder="1" applyAlignment="1">
      <alignment horizontal="left" vertical="center" wrapText="1" indent="1"/>
    </xf>
    <xf numFmtId="0" fontId="13" fillId="0" borderId="12" xfId="0" applyFont="1" applyBorder="1" applyAlignment="1">
      <alignment horizontal="left" vertical="center" wrapText="1" indent="1"/>
    </xf>
    <xf numFmtId="0" fontId="1" fillId="0" borderId="2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22" xfId="0" applyBorder="1" applyAlignment="1" quotePrefix="1">
      <alignment vertical="center"/>
    </xf>
    <xf numFmtId="0" fontId="0" fillId="0" borderId="0" xfId="0" applyBorder="1" applyAlignment="1" quotePrefix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168" fontId="21" fillId="0" borderId="23" xfId="0" applyNumberFormat="1" applyFont="1" applyFill="1" applyBorder="1" applyAlignment="1">
      <alignment horizontal="right" wrapText="1"/>
    </xf>
    <xf numFmtId="168" fontId="21" fillId="0" borderId="31" xfId="0" applyNumberFormat="1" applyFont="1" applyFill="1" applyBorder="1" applyAlignment="1">
      <alignment horizontal="right" wrapText="1"/>
    </xf>
    <xf numFmtId="168" fontId="21" fillId="0" borderId="32" xfId="0" applyNumberFormat="1" applyFont="1" applyFill="1" applyBorder="1" applyAlignment="1">
      <alignment horizontal="right" wrapText="1"/>
    </xf>
    <xf numFmtId="168" fontId="21" fillId="0" borderId="33" xfId="0" applyNumberFormat="1" applyFont="1" applyFill="1" applyBorder="1" applyAlignment="1">
      <alignment horizontal="right" wrapText="1"/>
    </xf>
    <xf numFmtId="168" fontId="21" fillId="0" borderId="26" xfId="0" applyNumberFormat="1" applyFont="1" applyFill="1" applyBorder="1" applyAlignment="1">
      <alignment horizontal="right" wrapText="1"/>
    </xf>
    <xf numFmtId="168" fontId="21" fillId="0" borderId="34" xfId="0" applyNumberFormat="1" applyFont="1" applyFill="1" applyBorder="1" applyAlignment="1">
      <alignment horizontal="right" wrapText="1"/>
    </xf>
    <xf numFmtId="168" fontId="21" fillId="0" borderId="23" xfId="0" applyNumberFormat="1" applyFont="1" applyFill="1" applyBorder="1" applyAlignment="1">
      <alignment horizontal="right" vertical="center" wrapText="1"/>
    </xf>
    <xf numFmtId="168" fontId="21" fillId="0" borderId="33" xfId="0" applyNumberFormat="1" applyFont="1" applyFill="1" applyBorder="1" applyAlignment="1">
      <alignment horizontal="right" vertical="center" wrapText="1"/>
    </xf>
    <xf numFmtId="168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1" fillId="0" borderId="35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26" fillId="0" borderId="0" xfId="0" applyFont="1" applyAlignment="1">
      <alignment/>
    </xf>
    <xf numFmtId="0" fontId="0" fillId="0" borderId="0" xfId="0" applyBorder="1" applyAlignment="1">
      <alignment/>
    </xf>
    <xf numFmtId="3" fontId="21" fillId="0" borderId="23" xfId="0" applyNumberFormat="1" applyFont="1" applyFill="1" applyBorder="1" applyAlignment="1">
      <alignment horizontal="right" vertical="center" wrapText="1"/>
    </xf>
    <xf numFmtId="168" fontId="21" fillId="0" borderId="31" xfId="0" applyNumberFormat="1" applyFont="1" applyFill="1" applyBorder="1" applyAlignment="1">
      <alignment horizontal="right" vertical="center" wrapText="1"/>
    </xf>
    <xf numFmtId="3" fontId="21" fillId="0" borderId="24" xfId="0" applyNumberFormat="1" applyFont="1" applyFill="1" applyBorder="1" applyAlignment="1">
      <alignment horizontal="right" vertical="center" wrapText="1"/>
    </xf>
    <xf numFmtId="168" fontId="21" fillId="0" borderId="10" xfId="0" applyNumberFormat="1" applyFont="1" applyFill="1" applyBorder="1" applyAlignment="1">
      <alignment horizontal="right" vertical="center" wrapText="1"/>
    </xf>
    <xf numFmtId="168" fontId="21" fillId="0" borderId="36" xfId="0" applyNumberFormat="1" applyFont="1" applyFill="1" applyBorder="1" applyAlignment="1">
      <alignment horizontal="right" vertical="center" wrapText="1"/>
    </xf>
    <xf numFmtId="3" fontId="21" fillId="0" borderId="12" xfId="0" applyNumberFormat="1" applyFont="1" applyFill="1" applyBorder="1" applyAlignment="1">
      <alignment horizontal="right" vertical="center" wrapText="1"/>
    </xf>
    <xf numFmtId="168" fontId="21" fillId="0" borderId="11" xfId="0" applyNumberFormat="1" applyFont="1" applyFill="1" applyBorder="1" applyAlignment="1">
      <alignment horizontal="right" vertical="center" wrapText="1"/>
    </xf>
    <xf numFmtId="168" fontId="21" fillId="0" borderId="37" xfId="0" applyNumberFormat="1" applyFont="1" applyFill="1" applyBorder="1" applyAlignment="1">
      <alignment horizontal="right" vertical="center" wrapText="1"/>
    </xf>
    <xf numFmtId="3" fontId="21" fillId="0" borderId="29" xfId="0" applyNumberFormat="1" applyFont="1" applyFill="1" applyBorder="1" applyAlignment="1">
      <alignment horizontal="right" vertical="center" wrapText="1"/>
    </xf>
    <xf numFmtId="168" fontId="21" fillId="0" borderId="38" xfId="0" applyNumberFormat="1" applyFont="1" applyFill="1" applyBorder="1" applyAlignment="1">
      <alignment horizontal="right" vertical="center" wrapText="1"/>
    </xf>
    <xf numFmtId="168" fontId="21" fillId="0" borderId="39" xfId="0" applyNumberFormat="1" applyFont="1" applyFill="1" applyBorder="1" applyAlignment="1">
      <alignment horizontal="right" vertical="center" wrapText="1"/>
    </xf>
    <xf numFmtId="168" fontId="21" fillId="0" borderId="26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/>
    </xf>
    <xf numFmtId="3" fontId="21" fillId="0" borderId="16" xfId="0" applyNumberFormat="1" applyFont="1" applyFill="1" applyBorder="1" applyAlignment="1">
      <alignment horizontal="right" vertical="center" wrapText="1"/>
    </xf>
    <xf numFmtId="168" fontId="21" fillId="0" borderId="18" xfId="0" applyNumberFormat="1" applyFont="1" applyFill="1" applyBorder="1" applyAlignment="1">
      <alignment horizontal="right" vertical="center" wrapText="1"/>
    </xf>
    <xf numFmtId="168" fontId="21" fillId="0" borderId="4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27" fillId="0" borderId="10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3" fontId="21" fillId="33" borderId="23" xfId="0" applyNumberFormat="1" applyFont="1" applyFill="1" applyBorder="1" applyAlignment="1">
      <alignment horizontal="right" vertical="center" wrapText="1"/>
    </xf>
    <xf numFmtId="3" fontId="11" fillId="33" borderId="42" xfId="0" applyNumberFormat="1" applyFont="1" applyFill="1" applyBorder="1" applyAlignment="1">
      <alignment horizontal="right" vertical="center" wrapText="1"/>
    </xf>
    <xf numFmtId="168" fontId="11" fillId="33" borderId="42" xfId="0" applyNumberFormat="1" applyFont="1" applyFill="1" applyBorder="1" applyAlignment="1">
      <alignment horizontal="right" vertical="center" wrapText="1"/>
    </xf>
    <xf numFmtId="168" fontId="11" fillId="33" borderId="35" xfId="0" applyNumberFormat="1" applyFont="1" applyFill="1" applyBorder="1" applyAlignment="1">
      <alignment horizontal="right" vertical="center" wrapText="1"/>
    </xf>
    <xf numFmtId="168" fontId="11" fillId="33" borderId="24" xfId="0" applyNumberFormat="1" applyFont="1" applyFill="1" applyBorder="1" applyAlignment="1">
      <alignment horizontal="right" vertical="center" wrapText="1"/>
    </xf>
    <xf numFmtId="168" fontId="11" fillId="33" borderId="12" xfId="0" applyNumberFormat="1" applyFont="1" applyFill="1" applyBorder="1" applyAlignment="1">
      <alignment horizontal="right" vertical="center" wrapText="1"/>
    </xf>
    <xf numFmtId="168" fontId="11" fillId="33" borderId="29" xfId="0" applyNumberFormat="1" applyFont="1" applyFill="1" applyBorder="1" applyAlignment="1">
      <alignment horizontal="right" vertical="center" wrapText="1"/>
    </xf>
    <xf numFmtId="168" fontId="11" fillId="33" borderId="16" xfId="0" applyNumberFormat="1" applyFont="1" applyFill="1" applyBorder="1" applyAlignment="1">
      <alignment horizontal="right" vertical="center" wrapText="1"/>
    </xf>
    <xf numFmtId="168" fontId="21" fillId="33" borderId="31" xfId="0" applyNumberFormat="1" applyFont="1" applyFill="1" applyBorder="1" applyAlignment="1">
      <alignment horizontal="right" wrapText="1"/>
    </xf>
    <xf numFmtId="168" fontId="21" fillId="33" borderId="23" xfId="0" applyNumberFormat="1" applyFont="1" applyFill="1" applyBorder="1" applyAlignment="1">
      <alignment horizontal="right" wrapText="1"/>
    </xf>
    <xf numFmtId="168" fontId="21" fillId="0" borderId="23" xfId="0" applyNumberFormat="1" applyFont="1" applyFill="1" applyBorder="1" applyAlignment="1">
      <alignment wrapText="1"/>
    </xf>
    <xf numFmtId="168" fontId="21" fillId="0" borderId="33" xfId="0" applyNumberFormat="1" applyFont="1" applyFill="1" applyBorder="1" applyAlignment="1">
      <alignment wrapText="1"/>
    </xf>
    <xf numFmtId="168" fontId="21" fillId="0" borderId="34" xfId="0" applyNumberFormat="1" applyFont="1" applyFill="1" applyBorder="1" applyAlignment="1">
      <alignment wrapText="1"/>
    </xf>
    <xf numFmtId="168" fontId="21" fillId="0" borderId="26" xfId="0" applyNumberFormat="1" applyFont="1" applyFill="1" applyBorder="1" applyAlignment="1">
      <alignment wrapText="1"/>
    </xf>
    <xf numFmtId="168" fontId="21" fillId="33" borderId="26" xfId="0" applyNumberFormat="1" applyFont="1" applyFill="1" applyBorder="1" applyAlignment="1">
      <alignment horizontal="right" wrapText="1"/>
    </xf>
    <xf numFmtId="168" fontId="21" fillId="33" borderId="33" xfId="0" applyNumberFormat="1" applyFont="1" applyFill="1" applyBorder="1" applyAlignment="1">
      <alignment horizontal="right" vertical="center" wrapText="1"/>
    </xf>
    <xf numFmtId="168" fontId="21" fillId="33" borderId="23" xfId="0" applyNumberFormat="1" applyFont="1" applyFill="1" applyBorder="1" applyAlignment="1">
      <alignment wrapText="1"/>
    </xf>
    <xf numFmtId="168" fontId="21" fillId="33" borderId="33" xfId="0" applyNumberFormat="1" applyFont="1" applyFill="1" applyBorder="1" applyAlignment="1">
      <alignment wrapText="1"/>
    </xf>
    <xf numFmtId="168" fontId="21" fillId="33" borderId="31" xfId="0" applyNumberFormat="1" applyFont="1" applyFill="1" applyBorder="1" applyAlignment="1">
      <alignment wrapText="1"/>
    </xf>
    <xf numFmtId="0" fontId="0" fillId="0" borderId="43" xfId="0" applyBorder="1" applyAlignment="1">
      <alignment/>
    </xf>
    <xf numFmtId="168" fontId="28" fillId="33" borderId="44" xfId="0" applyNumberFormat="1" applyFont="1" applyFill="1" applyBorder="1" applyAlignment="1">
      <alignment horizontal="right" vertical="center" wrapText="1"/>
    </xf>
    <xf numFmtId="168" fontId="28" fillId="0" borderId="35" xfId="0" applyNumberFormat="1" applyFont="1" applyFill="1" applyBorder="1" applyAlignment="1">
      <alignment horizontal="right" vertical="center" wrapText="1"/>
    </xf>
    <xf numFmtId="168" fontId="29" fillId="0" borderId="15" xfId="0" applyNumberFormat="1" applyFont="1" applyFill="1" applyBorder="1" applyAlignment="1">
      <alignment horizontal="right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168" fontId="1" fillId="0" borderId="0" xfId="0" applyNumberFormat="1" applyFont="1" applyBorder="1" applyAlignment="1">
      <alignment vertical="center" wrapText="1"/>
    </xf>
    <xf numFmtId="0" fontId="30" fillId="0" borderId="0" xfId="0" applyFont="1" applyAlignment="1">
      <alignment horizontal="center"/>
    </xf>
    <xf numFmtId="168" fontId="21" fillId="34" borderId="23" xfId="0" applyNumberFormat="1" applyFont="1" applyFill="1" applyBorder="1" applyAlignment="1">
      <alignment horizontal="right" wrapText="1"/>
    </xf>
    <xf numFmtId="168" fontId="21" fillId="0" borderId="23" xfId="0" applyNumberFormat="1" applyFont="1" applyFill="1" applyBorder="1" applyAlignment="1" applyProtection="1">
      <alignment/>
      <protection locked="0"/>
    </xf>
    <xf numFmtId="168" fontId="21" fillId="34" borderId="26" xfId="0" applyNumberFormat="1" applyFont="1" applyFill="1" applyBorder="1" applyAlignment="1">
      <alignment horizontal="right" wrapText="1"/>
    </xf>
    <xf numFmtId="168" fontId="21" fillId="34" borderId="34" xfId="0" applyNumberFormat="1" applyFont="1" applyFill="1" applyBorder="1" applyAlignment="1">
      <alignment wrapText="1"/>
    </xf>
    <xf numFmtId="168" fontId="21" fillId="34" borderId="33" xfId="0" applyNumberFormat="1" applyFont="1" applyFill="1" applyBorder="1" applyAlignment="1">
      <alignment wrapText="1"/>
    </xf>
    <xf numFmtId="168" fontId="21" fillId="34" borderId="26" xfId="0" applyNumberFormat="1" applyFont="1" applyFill="1" applyBorder="1" applyAlignment="1">
      <alignment wrapText="1"/>
    </xf>
    <xf numFmtId="168" fontId="21" fillId="34" borderId="23" xfId="0" applyNumberFormat="1" applyFont="1" applyFill="1" applyBorder="1" applyAlignment="1">
      <alignment wrapText="1"/>
    </xf>
    <xf numFmtId="0" fontId="2" fillId="0" borderId="45" xfId="0" applyFont="1" applyBorder="1" applyAlignment="1">
      <alignment vertical="center" wrapText="1"/>
    </xf>
    <xf numFmtId="0" fontId="21" fillId="0" borderId="28" xfId="0" applyFont="1" applyBorder="1" applyAlignment="1">
      <alignment horizontal="left" vertical="center" wrapText="1" indent="2"/>
    </xf>
    <xf numFmtId="168" fontId="12" fillId="33" borderId="42" xfId="0" applyNumberFormat="1" applyFont="1" applyFill="1" applyBorder="1" applyAlignment="1">
      <alignment horizontal="right" vertical="center" wrapText="1"/>
    </xf>
    <xf numFmtId="168" fontId="12" fillId="33" borderId="35" xfId="0" applyNumberFormat="1" applyFont="1" applyFill="1" applyBorder="1" applyAlignment="1">
      <alignment horizontal="right" vertical="center" wrapText="1"/>
    </xf>
    <xf numFmtId="168" fontId="11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9" xfId="0" applyFont="1" applyBorder="1" applyAlignment="1">
      <alignment horizontal="left" vertical="center" wrapText="1" indent="1"/>
    </xf>
    <xf numFmtId="3" fontId="21" fillId="34" borderId="24" xfId="0" applyNumberFormat="1" applyFont="1" applyFill="1" applyBorder="1" applyAlignment="1" applyProtection="1">
      <alignment horizontal="right" vertical="center" wrapText="1"/>
      <protection locked="0"/>
    </xf>
    <xf numFmtId="168" fontId="21" fillId="34" borderId="10" xfId="0" applyNumberFormat="1" applyFont="1" applyFill="1" applyBorder="1" applyAlignment="1" applyProtection="1">
      <alignment horizontal="right" vertical="center" wrapText="1"/>
      <protection locked="0"/>
    </xf>
    <xf numFmtId="168" fontId="21" fillId="34" borderId="37" xfId="0" applyNumberFormat="1" applyFont="1" applyFill="1" applyBorder="1" applyAlignment="1">
      <alignment horizontal="right" vertical="center" wrapText="1"/>
    </xf>
    <xf numFmtId="168" fontId="21" fillId="34" borderId="4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2" xfId="0" applyFont="1" applyBorder="1" applyAlignment="1">
      <alignment horizontal="left" vertical="center" wrapText="1" indent="1"/>
    </xf>
    <xf numFmtId="3" fontId="21" fillId="34" borderId="12" xfId="0" applyNumberFormat="1" applyFont="1" applyFill="1" applyBorder="1" applyAlignment="1" applyProtection="1">
      <alignment horizontal="right" vertical="center" wrapText="1"/>
      <protection locked="0"/>
    </xf>
    <xf numFmtId="168" fontId="21" fillId="34" borderId="11" xfId="0" applyNumberFormat="1" applyFont="1" applyFill="1" applyBorder="1" applyAlignment="1" applyProtection="1">
      <alignment horizontal="right" vertical="center" wrapText="1"/>
      <protection locked="0"/>
    </xf>
    <xf numFmtId="3" fontId="21" fillId="34" borderId="29" xfId="0" applyNumberFormat="1" applyFont="1" applyFill="1" applyBorder="1" applyAlignment="1" applyProtection="1">
      <alignment horizontal="right" vertical="center" wrapText="1"/>
      <protection locked="0"/>
    </xf>
    <xf numFmtId="168" fontId="21" fillId="34" borderId="38" xfId="0" applyNumberFormat="1" applyFont="1" applyFill="1" applyBorder="1" applyAlignment="1" applyProtection="1">
      <alignment horizontal="right" vertical="center" wrapText="1"/>
      <protection locked="0"/>
    </xf>
    <xf numFmtId="168" fontId="21" fillId="34" borderId="47" xfId="0" applyNumberFormat="1" applyFont="1" applyFill="1" applyBorder="1" applyAlignment="1" applyProtection="1">
      <alignment horizontal="right" vertical="center" wrapText="1"/>
      <protection locked="0"/>
    </xf>
    <xf numFmtId="3" fontId="6" fillId="34" borderId="12" xfId="0" applyNumberFormat="1" applyFont="1" applyFill="1" applyBorder="1" applyAlignment="1" applyProtection="1">
      <alignment horizontal="right" vertical="center"/>
      <protection locked="0"/>
    </xf>
    <xf numFmtId="168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168" fontId="6" fillId="34" borderId="4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8" xfId="0" applyFont="1" applyBorder="1" applyAlignment="1">
      <alignment horizontal="left" vertical="center" wrapText="1" indent="1"/>
    </xf>
    <xf numFmtId="3" fontId="21" fillId="34" borderId="16" xfId="0" applyNumberFormat="1" applyFont="1" applyFill="1" applyBorder="1" applyAlignment="1" applyProtection="1">
      <alignment horizontal="right" vertical="center" wrapText="1"/>
      <protection locked="0"/>
    </xf>
    <xf numFmtId="168" fontId="21" fillId="0" borderId="18" xfId="0" applyNumberFormat="1" applyFont="1" applyFill="1" applyBorder="1" applyAlignment="1" applyProtection="1">
      <alignment horizontal="right" vertical="center" wrapText="1"/>
      <protection locked="0"/>
    </xf>
    <xf numFmtId="168" fontId="21" fillId="34" borderId="48" xfId="0" applyNumberFormat="1" applyFont="1" applyFill="1" applyBorder="1" applyAlignment="1">
      <alignment horizontal="right" vertical="center" wrapText="1"/>
    </xf>
    <xf numFmtId="168" fontId="21" fillId="34" borderId="49" xfId="0" applyNumberFormat="1" applyFont="1" applyFill="1" applyBorder="1" applyAlignment="1" applyProtection="1">
      <alignment horizontal="right" vertical="center" wrapText="1"/>
      <protection locked="0"/>
    </xf>
    <xf numFmtId="3" fontId="12" fillId="33" borderId="50" xfId="0" applyNumberFormat="1" applyFont="1" applyFill="1" applyBorder="1" applyAlignment="1">
      <alignment horizontal="right" vertical="center" wrapText="1"/>
    </xf>
    <xf numFmtId="168" fontId="12" fillId="33" borderId="50" xfId="0" applyNumberFormat="1" applyFont="1" applyFill="1" applyBorder="1" applyAlignment="1">
      <alignment horizontal="right" vertical="center" wrapText="1"/>
    </xf>
    <xf numFmtId="168" fontId="12" fillId="33" borderId="51" xfId="0" applyNumberFormat="1" applyFont="1" applyFill="1" applyBorder="1" applyAlignment="1">
      <alignment horizontal="right" vertical="center" wrapText="1"/>
    </xf>
    <xf numFmtId="168" fontId="11" fillId="33" borderId="5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 indent="2"/>
    </xf>
    <xf numFmtId="0" fontId="2" fillId="0" borderId="15" xfId="0" applyFont="1" applyFill="1" applyBorder="1" applyAlignment="1">
      <alignment horizontal="left" vertical="center" wrapText="1" indent="2"/>
    </xf>
    <xf numFmtId="0" fontId="2" fillId="0" borderId="19" xfId="0" applyFont="1" applyFill="1" applyBorder="1" applyAlignment="1">
      <alignment horizontal="left" vertical="center" wrapText="1" indent="2"/>
    </xf>
    <xf numFmtId="0" fontId="25" fillId="0" borderId="0" xfId="0" applyFont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 indent="3"/>
    </xf>
    <xf numFmtId="0" fontId="1" fillId="0" borderId="15" xfId="0" applyFont="1" applyFill="1" applyBorder="1" applyAlignment="1">
      <alignment horizontal="left" vertical="center" wrapText="1" indent="3"/>
    </xf>
    <xf numFmtId="0" fontId="1" fillId="0" borderId="19" xfId="0" applyFont="1" applyFill="1" applyBorder="1" applyAlignment="1">
      <alignment horizontal="left" vertical="center" wrapText="1" indent="3"/>
    </xf>
    <xf numFmtId="0" fontId="2" fillId="0" borderId="0" xfId="0" applyFont="1" applyFill="1" applyBorder="1" applyAlignment="1">
      <alignment horizontal="left" wrapText="1"/>
    </xf>
    <xf numFmtId="0" fontId="16" fillId="0" borderId="53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57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58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61" xfId="0" applyFill="1" applyBorder="1" applyAlignment="1">
      <alignment horizontal="left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62" xfId="0" applyFont="1" applyFill="1" applyBorder="1" applyAlignment="1">
      <alignment vertical="center" wrapText="1"/>
    </xf>
    <xf numFmtId="0" fontId="3" fillId="0" borderId="6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57" xfId="0" applyFont="1" applyFill="1" applyBorder="1" applyAlignment="1">
      <alignment vertical="center" wrapText="1"/>
    </xf>
    <xf numFmtId="0" fontId="17" fillId="0" borderId="13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0" fontId="1" fillId="0" borderId="64" xfId="0" applyFont="1" applyFill="1" applyBorder="1" applyAlignment="1">
      <alignment horizontal="left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0" fillId="0" borderId="61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58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19" xfId="0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0" fillId="0" borderId="58" xfId="0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0" fontId="0" fillId="0" borderId="57" xfId="0" applyFill="1" applyBorder="1" applyAlignment="1">
      <alignment vertical="center" wrapText="1"/>
    </xf>
    <xf numFmtId="0" fontId="1" fillId="0" borderId="15" xfId="0" applyFont="1" applyFill="1" applyBorder="1" applyAlignment="1">
      <alignment horizontal="left" vertical="center" wrapText="1" indent="2"/>
    </xf>
    <xf numFmtId="0" fontId="1" fillId="0" borderId="19" xfId="0" applyFont="1" applyFill="1" applyBorder="1" applyAlignment="1">
      <alignment horizontal="left" vertical="center" wrapText="1" indent="2"/>
    </xf>
    <xf numFmtId="0" fontId="1" fillId="0" borderId="64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textRotation="90" wrapText="1"/>
    </xf>
    <xf numFmtId="0" fontId="2" fillId="0" borderId="67" xfId="0" applyFont="1" applyFill="1" applyBorder="1" applyAlignment="1">
      <alignment horizontal="center" vertical="center" textRotation="90" wrapText="1"/>
    </xf>
    <xf numFmtId="0" fontId="2" fillId="0" borderId="68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20" fillId="0" borderId="60" xfId="0" applyFont="1" applyFill="1" applyBorder="1" applyAlignment="1">
      <alignment horizontal="center" vertical="center" textRotation="90" wrapText="1"/>
    </xf>
    <xf numFmtId="0" fontId="20" fillId="0" borderId="59" xfId="0" applyFont="1" applyFill="1" applyBorder="1" applyAlignment="1">
      <alignment horizontal="center" vertical="center" textRotation="90" wrapText="1"/>
    </xf>
    <xf numFmtId="0" fontId="20" fillId="0" borderId="66" xfId="0" applyFont="1" applyFill="1" applyBorder="1" applyAlignment="1">
      <alignment horizontal="center" vertical="center" textRotation="90" wrapText="1"/>
    </xf>
    <xf numFmtId="0" fontId="20" fillId="0" borderId="45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0" fillId="0" borderId="69" xfId="0" applyFont="1" applyFill="1" applyBorder="1" applyAlignment="1">
      <alignment horizontal="center" vertical="center" textRotation="90" wrapText="1"/>
    </xf>
    <xf numFmtId="0" fontId="20" fillId="0" borderId="67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vertical="center" wrapText="1"/>
    </xf>
    <xf numFmtId="0" fontId="2" fillId="0" borderId="65" xfId="0" applyFont="1" applyFill="1" applyBorder="1" applyAlignment="1">
      <alignment horizontal="center" vertical="center" textRotation="90" wrapText="1"/>
    </xf>
    <xf numFmtId="0" fontId="2" fillId="0" borderId="59" xfId="0" applyFont="1" applyFill="1" applyBorder="1" applyAlignment="1">
      <alignment horizontal="center" vertical="center" textRotation="90" wrapText="1"/>
    </xf>
    <xf numFmtId="0" fontId="2" fillId="0" borderId="45" xfId="0" applyFont="1" applyFill="1" applyBorder="1" applyAlignment="1">
      <alignment horizontal="center" vertical="center" textRotation="90" wrapText="1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2" fillId="0" borderId="50" xfId="0" applyFont="1" applyFill="1" applyBorder="1" applyAlignment="1">
      <alignment vertical="center" wrapText="1"/>
    </xf>
    <xf numFmtId="0" fontId="2" fillId="0" borderId="70" xfId="0" applyFont="1" applyFill="1" applyBorder="1" applyAlignment="1">
      <alignment vertical="center" wrapText="1"/>
    </xf>
    <xf numFmtId="0" fontId="2" fillId="0" borderId="7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72" xfId="0" applyFont="1" applyFill="1" applyBorder="1" applyAlignment="1">
      <alignment horizontal="left" vertical="center" wrapText="1"/>
    </xf>
    <xf numFmtId="0" fontId="1" fillId="0" borderId="63" xfId="0" applyFont="1" applyFill="1" applyBorder="1" applyAlignment="1">
      <alignment horizontal="left" vertical="center" wrapText="1"/>
    </xf>
    <xf numFmtId="0" fontId="5" fillId="0" borderId="73" xfId="0" applyFont="1" applyFill="1" applyBorder="1" applyAlignment="1">
      <alignment horizontal="left" vertical="center" wrapText="1"/>
    </xf>
    <xf numFmtId="0" fontId="5" fillId="0" borderId="74" xfId="0" applyFont="1" applyFill="1" applyBorder="1" applyAlignment="1">
      <alignment horizontal="left" vertical="center" wrapText="1"/>
    </xf>
    <xf numFmtId="0" fontId="2" fillId="0" borderId="75" xfId="0" applyFont="1" applyBorder="1" applyAlignment="1">
      <alignment horizontal="left" vertical="center" wrapText="1" indent="2"/>
    </xf>
    <xf numFmtId="0" fontId="21" fillId="0" borderId="71" xfId="0" applyFont="1" applyBorder="1" applyAlignment="1">
      <alignment horizontal="left" wrapText="1" indent="2"/>
    </xf>
    <xf numFmtId="0" fontId="1" fillId="0" borderId="66" xfId="0" applyFont="1" applyBorder="1" applyAlignment="1">
      <alignment horizontal="left" vertical="center" wrapText="1" indent="1"/>
    </xf>
    <xf numFmtId="0" fontId="1" fillId="0" borderId="67" xfId="0" applyFont="1" applyBorder="1" applyAlignment="1">
      <alignment horizontal="left" vertical="center" wrapText="1" indent="1"/>
    </xf>
    <xf numFmtId="0" fontId="1" fillId="0" borderId="60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 indent="2"/>
    </xf>
    <xf numFmtId="0" fontId="21" fillId="0" borderId="19" xfId="0" applyFont="1" applyBorder="1" applyAlignment="1">
      <alignment horizontal="left" wrapText="1" indent="2"/>
    </xf>
    <xf numFmtId="0" fontId="2" fillId="0" borderId="2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0" fontId="2" fillId="0" borderId="35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4" fillId="0" borderId="76" xfId="0" applyFont="1" applyFill="1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77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 indent="1"/>
    </xf>
    <xf numFmtId="0" fontId="1" fillId="0" borderId="33" xfId="0" applyFont="1" applyFill="1" applyBorder="1" applyAlignment="1">
      <alignment horizontal="left" vertical="center" wrapText="1" indent="1"/>
    </xf>
    <xf numFmtId="0" fontId="1" fillId="0" borderId="41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41" xfId="0" applyBorder="1" applyAlignment="1" quotePrefix="1">
      <alignment vertical="center"/>
    </xf>
    <xf numFmtId="0" fontId="0" fillId="0" borderId="55" xfId="0" applyBorder="1" applyAlignment="1" quotePrefix="1">
      <alignment vertical="center"/>
    </xf>
    <xf numFmtId="0" fontId="2" fillId="0" borderId="41" xfId="0" applyFont="1" applyBorder="1" applyAlignment="1">
      <alignment horizontal="left" vertical="center" wrapText="1" indent="1"/>
    </xf>
    <xf numFmtId="0" fontId="21" fillId="0" borderId="61" xfId="0" applyFont="1" applyBorder="1" applyAlignment="1">
      <alignment horizontal="left" vertical="center" wrapText="1" indent="1"/>
    </xf>
    <xf numFmtId="3" fontId="12" fillId="33" borderId="12" xfId="0" applyNumberFormat="1" applyFont="1" applyFill="1" applyBorder="1" applyAlignment="1">
      <alignment horizontal="right" vertical="center"/>
    </xf>
    <xf numFmtId="3" fontId="12" fillId="33" borderId="16" xfId="0" applyNumberFormat="1" applyFont="1" applyFill="1" applyBorder="1" applyAlignment="1">
      <alignment horizontal="right" vertical="center"/>
    </xf>
    <xf numFmtId="168" fontId="12" fillId="33" borderId="11" xfId="0" applyNumberFormat="1" applyFont="1" applyFill="1" applyBorder="1" applyAlignment="1">
      <alignment horizontal="right" vertical="center" wrapText="1"/>
    </xf>
    <xf numFmtId="168" fontId="12" fillId="33" borderId="18" xfId="0" applyNumberFormat="1" applyFont="1" applyFill="1" applyBorder="1" applyAlignment="1">
      <alignment horizontal="right" vertical="center" wrapText="1"/>
    </xf>
    <xf numFmtId="168" fontId="12" fillId="33" borderId="10" xfId="0" applyNumberFormat="1" applyFont="1" applyFill="1" applyBorder="1" applyAlignment="1">
      <alignment horizontal="right" vertical="center" wrapText="1"/>
    </xf>
    <xf numFmtId="168" fontId="12" fillId="33" borderId="78" xfId="0" applyNumberFormat="1" applyFont="1" applyFill="1" applyBorder="1" applyAlignment="1">
      <alignment horizontal="right" vertical="center" wrapText="1"/>
    </xf>
    <xf numFmtId="168" fontId="12" fillId="33" borderId="26" xfId="0" applyNumberFormat="1" applyFont="1" applyFill="1" applyBorder="1" applyAlignment="1">
      <alignment horizontal="right" vertical="center" wrapText="1"/>
    </xf>
    <xf numFmtId="168" fontId="12" fillId="33" borderId="79" xfId="0" applyNumberFormat="1" applyFont="1" applyFill="1" applyBorder="1" applyAlignment="1">
      <alignment horizontal="right" vertical="center" wrapText="1"/>
    </xf>
    <xf numFmtId="0" fontId="0" fillId="0" borderId="53" xfId="0" applyBorder="1" applyAlignment="1">
      <alignment vertical="center"/>
    </xf>
    <xf numFmtId="0" fontId="0" fillId="0" borderId="55" xfId="0" applyBorder="1" applyAlignment="1">
      <alignment vertical="center"/>
    </xf>
    <xf numFmtId="0" fontId="14" fillId="0" borderId="75" xfId="0" applyFont="1" applyBorder="1" applyAlignment="1">
      <alignment horizontal="left" vertical="center" wrapText="1" indent="2"/>
    </xf>
    <xf numFmtId="0" fontId="0" fillId="0" borderId="71" xfId="0" applyBorder="1" applyAlignment="1">
      <alignment horizontal="left" wrapText="1" indent="2"/>
    </xf>
    <xf numFmtId="0" fontId="14" fillId="0" borderId="13" xfId="0" applyFont="1" applyBorder="1" applyAlignment="1">
      <alignment horizontal="left" vertical="center" wrapText="1" indent="2"/>
    </xf>
    <xf numFmtId="0" fontId="0" fillId="0" borderId="19" xfId="0" applyBorder="1" applyAlignment="1">
      <alignment horizontal="left" wrapText="1" indent="2"/>
    </xf>
    <xf numFmtId="0" fontId="14" fillId="0" borderId="41" xfId="0" applyFont="1" applyBorder="1" applyAlignment="1">
      <alignment horizontal="left" vertical="center" wrapText="1" indent="1"/>
    </xf>
    <xf numFmtId="0" fontId="0" fillId="0" borderId="61" xfId="0" applyBorder="1" applyAlignment="1">
      <alignment horizontal="left" vertical="center" wrapText="1" indent="1"/>
    </xf>
    <xf numFmtId="3" fontId="11" fillId="33" borderId="12" xfId="0" applyNumberFormat="1" applyFont="1" applyFill="1" applyBorder="1" applyAlignment="1">
      <alignment horizontal="right" vertical="center"/>
    </xf>
    <xf numFmtId="3" fontId="11" fillId="33" borderId="16" xfId="0" applyNumberFormat="1" applyFont="1" applyFill="1" applyBorder="1" applyAlignment="1">
      <alignment horizontal="right" vertical="center"/>
    </xf>
    <xf numFmtId="168" fontId="11" fillId="33" borderId="11" xfId="0" applyNumberFormat="1" applyFont="1" applyFill="1" applyBorder="1" applyAlignment="1">
      <alignment horizontal="right" vertical="center" wrapText="1"/>
    </xf>
    <xf numFmtId="168" fontId="11" fillId="33" borderId="18" xfId="0" applyNumberFormat="1" applyFont="1" applyFill="1" applyBorder="1" applyAlignment="1">
      <alignment horizontal="right" vertical="center" wrapText="1"/>
    </xf>
    <xf numFmtId="168" fontId="11" fillId="33" borderId="10" xfId="0" applyNumberFormat="1" applyFont="1" applyFill="1" applyBorder="1" applyAlignment="1">
      <alignment horizontal="right" vertical="center" wrapText="1"/>
    </xf>
    <xf numFmtId="168" fontId="11" fillId="33" borderId="78" xfId="0" applyNumberFormat="1" applyFont="1" applyFill="1" applyBorder="1" applyAlignment="1">
      <alignment horizontal="right" vertical="center" wrapText="1"/>
    </xf>
    <xf numFmtId="168" fontId="11" fillId="33" borderId="26" xfId="0" applyNumberFormat="1" applyFont="1" applyFill="1" applyBorder="1" applyAlignment="1">
      <alignment horizontal="right" vertical="center" wrapText="1"/>
    </xf>
    <xf numFmtId="168" fontId="11" fillId="33" borderId="79" xfId="0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left" vertical="center" wrapText="1"/>
    </xf>
    <xf numFmtId="0" fontId="1" fillId="0" borderId="72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1" fillId="0" borderId="5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7" fillId="0" borderId="59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6" fillId="0" borderId="80" xfId="0" applyFont="1" applyBorder="1" applyAlignment="1">
      <alignment horizontal="center" vertical="center" wrapText="1"/>
    </xf>
    <xf numFmtId="0" fontId="16" fillId="0" borderId="8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4"/>
  <sheetViews>
    <sheetView zoomScale="75" zoomScaleNormal="75" zoomScaleSheetLayoutView="50" zoomScalePageLayoutView="0" workbookViewId="0" topLeftCell="A57">
      <selection activeCell="A6" sqref="A6"/>
    </sheetView>
  </sheetViews>
  <sheetFormatPr defaultColWidth="9.140625" defaultRowHeight="12.75"/>
  <cols>
    <col min="1" max="1" width="6.421875" style="3" customWidth="1"/>
    <col min="2" max="2" width="0.13671875" style="3" hidden="1" customWidth="1"/>
    <col min="3" max="3" width="11.140625" style="2" customWidth="1"/>
    <col min="4" max="4" width="74.8515625" style="2" customWidth="1"/>
    <col min="5" max="5" width="5.421875" style="1" customWidth="1"/>
    <col min="6" max="6" width="20.7109375" style="0" customWidth="1"/>
    <col min="7" max="8" width="18.57421875" style="0" customWidth="1"/>
    <col min="10" max="10" width="8.8515625" style="0" customWidth="1"/>
  </cols>
  <sheetData>
    <row r="1" spans="1:8" ht="81.75" customHeight="1">
      <c r="A1" s="89"/>
      <c r="B1" s="89"/>
      <c r="C1" s="89"/>
      <c r="D1" s="89"/>
      <c r="E1" s="113"/>
      <c r="F1" s="113"/>
      <c r="G1" s="113"/>
      <c r="H1" s="113"/>
    </row>
    <row r="2" spans="1:8" ht="18" customHeight="1">
      <c r="A2" s="179" t="s">
        <v>164</v>
      </c>
      <c r="B2" s="179"/>
      <c r="C2" s="179"/>
      <c r="D2" s="179"/>
      <c r="E2" s="113"/>
      <c r="F2" s="113"/>
      <c r="G2" s="113"/>
      <c r="H2" s="113"/>
    </row>
    <row r="3" spans="1:6" ht="18" customHeight="1">
      <c r="A3" s="178" t="s">
        <v>165</v>
      </c>
      <c r="B3" s="178"/>
      <c r="C3" s="178"/>
      <c r="D3" s="178"/>
      <c r="F3" s="142"/>
    </row>
    <row r="4" ht="17.25" customHeight="1"/>
    <row r="5" spans="1:6" s="90" customFormat="1" ht="23.25">
      <c r="A5" s="184" t="s">
        <v>184</v>
      </c>
      <c r="B5" s="184"/>
      <c r="C5" s="184"/>
      <c r="D5" s="184"/>
      <c r="E5" s="184"/>
      <c r="F5" s="184"/>
    </row>
    <row r="6" spans="1:9" ht="21" customHeight="1">
      <c r="A6" s="5"/>
      <c r="B6" s="5"/>
      <c r="C6" s="5"/>
      <c r="D6" s="5"/>
      <c r="E6" s="5"/>
      <c r="F6" s="5"/>
      <c r="G6" s="5"/>
      <c r="H6" s="5"/>
      <c r="I6" s="6"/>
    </row>
    <row r="7" spans="1:6" ht="15.75">
      <c r="A7" s="180" t="s">
        <v>91</v>
      </c>
      <c r="B7" s="180"/>
      <c r="C7" s="180"/>
      <c r="D7" s="180"/>
      <c r="E7" s="180"/>
      <c r="F7" s="180"/>
    </row>
    <row r="8" spans="1:2" ht="6.75" customHeight="1" thickBot="1">
      <c r="A8" s="4" t="s">
        <v>86</v>
      </c>
      <c r="B8" s="4"/>
    </row>
    <row r="9" spans="1:9" ht="40.5" customHeight="1">
      <c r="A9" s="235" t="s">
        <v>0</v>
      </c>
      <c r="B9" s="236"/>
      <c r="C9" s="236"/>
      <c r="D9" s="236"/>
      <c r="E9" s="236"/>
      <c r="F9" s="195" t="s">
        <v>175</v>
      </c>
      <c r="G9" s="195" t="s">
        <v>177</v>
      </c>
      <c r="H9" s="195" t="s">
        <v>178</v>
      </c>
      <c r="I9" s="6"/>
    </row>
    <row r="10" spans="1:8" ht="12.75" customHeight="1" hidden="1">
      <c r="A10" s="237"/>
      <c r="B10" s="238"/>
      <c r="C10" s="238"/>
      <c r="D10" s="238"/>
      <c r="E10" s="238"/>
      <c r="F10" s="196"/>
      <c r="G10" s="196"/>
      <c r="H10" s="196"/>
    </row>
    <row r="11" spans="1:10" ht="15" customHeight="1" hidden="1">
      <c r="A11" s="239"/>
      <c r="B11" s="240"/>
      <c r="C11" s="240"/>
      <c r="D11" s="240"/>
      <c r="E11" s="240"/>
      <c r="F11" s="197"/>
      <c r="G11" s="197"/>
      <c r="H11" s="197"/>
      <c r="J11" s="7"/>
    </row>
    <row r="12" spans="1:10" s="50" customFormat="1" ht="15.75" customHeight="1">
      <c r="A12" s="231">
        <v>1</v>
      </c>
      <c r="B12" s="232"/>
      <c r="C12" s="232"/>
      <c r="D12" s="232"/>
      <c r="E12" s="233"/>
      <c r="F12" s="52">
        <v>2</v>
      </c>
      <c r="G12" s="52">
        <v>3</v>
      </c>
      <c r="H12" s="52">
        <v>4</v>
      </c>
      <c r="J12" s="51"/>
    </row>
    <row r="13" spans="1:10" ht="25.5" customHeight="1">
      <c r="A13" s="241" t="s">
        <v>151</v>
      </c>
      <c r="B13" s="242"/>
      <c r="C13" s="242"/>
      <c r="D13" s="243"/>
      <c r="E13" s="24" t="s">
        <v>75</v>
      </c>
      <c r="F13" s="123">
        <f>F14+F38</f>
        <v>127055.8</v>
      </c>
      <c r="G13" s="123">
        <f>G14+G38</f>
        <v>129720.4</v>
      </c>
      <c r="H13" s="123">
        <f>H14+H38</f>
        <v>141343.09999999998</v>
      </c>
      <c r="J13" s="7"/>
    </row>
    <row r="14" spans="1:10" ht="25.5" customHeight="1">
      <c r="A14" s="181" t="s">
        <v>152</v>
      </c>
      <c r="B14" s="182"/>
      <c r="C14" s="182"/>
      <c r="D14" s="183"/>
      <c r="E14" s="24" t="s">
        <v>76</v>
      </c>
      <c r="F14" s="128">
        <f>F15+F25+F36+F37</f>
        <v>115611.2</v>
      </c>
      <c r="G14" s="128">
        <f>G15+G25+G36+G37</f>
        <v>118275.79999999999</v>
      </c>
      <c r="H14" s="128">
        <f>H15+H25+H36+H37</f>
        <v>125651.79999999999</v>
      </c>
      <c r="I14" s="11"/>
      <c r="J14" s="7"/>
    </row>
    <row r="15" spans="1:10" ht="25.5" customHeight="1">
      <c r="A15" s="185" t="s">
        <v>143</v>
      </c>
      <c r="B15" s="186"/>
      <c r="C15" s="186"/>
      <c r="D15" s="187"/>
      <c r="E15" s="24" t="s">
        <v>77</v>
      </c>
      <c r="F15" s="123">
        <f>F16+F21+F22+F24</f>
        <v>110967.7</v>
      </c>
      <c r="G15" s="123">
        <f>G16+G21+G22+G24</f>
        <v>113632.29999999999</v>
      </c>
      <c r="H15" s="123">
        <f>H16+H21+H22+H24</f>
        <v>119368.9</v>
      </c>
      <c r="J15" s="7"/>
    </row>
    <row r="16" spans="1:8" ht="25.5" customHeight="1">
      <c r="A16" s="246" t="s">
        <v>1</v>
      </c>
      <c r="B16" s="247"/>
      <c r="C16" s="207" t="s">
        <v>68</v>
      </c>
      <c r="D16" s="252"/>
      <c r="E16" s="24" t="s">
        <v>78</v>
      </c>
      <c r="F16" s="77">
        <f>F17+F18</f>
        <v>58967.7</v>
      </c>
      <c r="G16" s="77">
        <f>G17+G18</f>
        <v>61632.299999999996</v>
      </c>
      <c r="H16" s="77">
        <f>H17+H18</f>
        <v>61753.7</v>
      </c>
    </row>
    <row r="17" spans="1:8" ht="48" customHeight="1">
      <c r="A17" s="248"/>
      <c r="B17" s="249"/>
      <c r="C17" s="244" t="s">
        <v>90</v>
      </c>
      <c r="D17" s="25" t="s">
        <v>103</v>
      </c>
      <c r="E17" s="24" t="s">
        <v>79</v>
      </c>
      <c r="F17" s="77">
        <v>58350.2</v>
      </c>
      <c r="G17" s="143">
        <f>58350.2+2664.6</f>
        <v>61014.799999999996</v>
      </c>
      <c r="H17" s="143">
        <v>61136.2</v>
      </c>
    </row>
    <row r="18" spans="1:8" ht="24.75" customHeight="1">
      <c r="A18" s="248"/>
      <c r="B18" s="249"/>
      <c r="C18" s="245"/>
      <c r="D18" s="31" t="s">
        <v>61</v>
      </c>
      <c r="E18" s="24" t="s">
        <v>80</v>
      </c>
      <c r="F18" s="77">
        <v>617.5</v>
      </c>
      <c r="G18" s="77">
        <v>617.5</v>
      </c>
      <c r="H18" s="77">
        <v>617.5</v>
      </c>
    </row>
    <row r="19" spans="1:8" ht="73.5" customHeight="1">
      <c r="A19" s="248"/>
      <c r="B19" s="249"/>
      <c r="C19" s="245"/>
      <c r="D19" s="109" t="s">
        <v>148</v>
      </c>
      <c r="E19" s="24" t="s">
        <v>81</v>
      </c>
      <c r="F19" s="81"/>
      <c r="G19" s="81"/>
      <c r="H19" s="81"/>
    </row>
    <row r="20" spans="1:8" ht="51" customHeight="1">
      <c r="A20" s="248"/>
      <c r="B20" s="249"/>
      <c r="C20" s="245"/>
      <c r="D20" s="25" t="s">
        <v>104</v>
      </c>
      <c r="E20" s="24" t="s">
        <v>82</v>
      </c>
      <c r="F20" s="81"/>
      <c r="G20" s="81"/>
      <c r="H20" s="81"/>
    </row>
    <row r="21" spans="1:8" ht="25.5" customHeight="1">
      <c r="A21" s="248"/>
      <c r="B21" s="249"/>
      <c r="C21" s="207" t="s">
        <v>69</v>
      </c>
      <c r="D21" s="252"/>
      <c r="E21" s="24" t="s">
        <v>83</v>
      </c>
      <c r="F21" s="77"/>
      <c r="G21" s="77"/>
      <c r="H21" s="77"/>
    </row>
    <row r="22" spans="1:9" ht="25.5" customHeight="1">
      <c r="A22" s="248"/>
      <c r="B22" s="249"/>
      <c r="C22" s="253" t="s">
        <v>89</v>
      </c>
      <c r="D22" s="254"/>
      <c r="E22" s="24">
        <v>10</v>
      </c>
      <c r="F22" s="80">
        <v>47000</v>
      </c>
      <c r="G22" s="80">
        <v>47000</v>
      </c>
      <c r="H22" s="80">
        <v>50706</v>
      </c>
      <c r="I22" s="2"/>
    </row>
    <row r="23" spans="1:8" ht="25.5" customHeight="1">
      <c r="A23" s="248"/>
      <c r="B23" s="249"/>
      <c r="C23" s="32" t="s">
        <v>3</v>
      </c>
      <c r="D23" s="45" t="s">
        <v>60</v>
      </c>
      <c r="E23" s="24">
        <f>E22+1</f>
        <v>11</v>
      </c>
      <c r="F23" s="81">
        <v>38000</v>
      </c>
      <c r="G23" s="81">
        <v>38000</v>
      </c>
      <c r="H23" s="145">
        <v>39338.1</v>
      </c>
    </row>
    <row r="24" spans="1:8" ht="25.5" customHeight="1">
      <c r="A24" s="250"/>
      <c r="B24" s="251"/>
      <c r="C24" s="255" t="s">
        <v>84</v>
      </c>
      <c r="D24" s="256"/>
      <c r="E24" s="24">
        <f aca="true" t="shared" si="0" ref="E24:E40">E23+1</f>
        <v>12</v>
      </c>
      <c r="F24" s="77">
        <v>5000</v>
      </c>
      <c r="G24" s="77">
        <v>5000</v>
      </c>
      <c r="H24" s="77">
        <v>6909.2</v>
      </c>
    </row>
    <row r="25" spans="1:8" ht="25.5" customHeight="1">
      <c r="A25" s="185" t="s">
        <v>153</v>
      </c>
      <c r="B25" s="186"/>
      <c r="C25" s="186"/>
      <c r="D25" s="187"/>
      <c r="E25" s="24">
        <f t="shared" si="0"/>
        <v>13</v>
      </c>
      <c r="F25" s="123">
        <f>F26+F28+F29+F30+F31+F33+F34+F35</f>
        <v>4443.5</v>
      </c>
      <c r="G25" s="123">
        <f>G26+G28+G29+G30+G31+G33+G34+G35</f>
        <v>4443.5</v>
      </c>
      <c r="H25" s="123">
        <f>H26+H28+H29+H30+H31+H33+H34+H35</f>
        <v>5432.9</v>
      </c>
    </row>
    <row r="26" spans="1:8" ht="25.5" customHeight="1">
      <c r="A26" s="214" t="s">
        <v>1</v>
      </c>
      <c r="B26" s="206"/>
      <c r="C26" s="207" t="s">
        <v>2</v>
      </c>
      <c r="D26" s="208"/>
      <c r="E26" s="24">
        <f t="shared" si="0"/>
        <v>14</v>
      </c>
      <c r="F26" s="80">
        <v>3538</v>
      </c>
      <c r="G26" s="80">
        <v>3538</v>
      </c>
      <c r="H26" s="144">
        <v>4071.9</v>
      </c>
    </row>
    <row r="27" spans="1:8" ht="25.5" customHeight="1">
      <c r="A27" s="214"/>
      <c r="B27" s="206"/>
      <c r="C27" s="111" t="s">
        <v>3</v>
      </c>
      <c r="D27" s="37" t="s">
        <v>70</v>
      </c>
      <c r="E27" s="24">
        <f t="shared" si="0"/>
        <v>15</v>
      </c>
      <c r="F27" s="77">
        <v>1108</v>
      </c>
      <c r="G27" s="77">
        <v>1108</v>
      </c>
      <c r="H27" s="77">
        <v>1396.1</v>
      </c>
    </row>
    <row r="28" spans="1:8" ht="25.5" customHeight="1">
      <c r="A28" s="214"/>
      <c r="B28" s="206"/>
      <c r="C28" s="207" t="s">
        <v>4</v>
      </c>
      <c r="D28" s="208"/>
      <c r="E28" s="24">
        <f>E27+1</f>
        <v>16</v>
      </c>
      <c r="F28" s="77">
        <v>905.5</v>
      </c>
      <c r="G28" s="77">
        <v>905.5</v>
      </c>
      <c r="H28" s="144">
        <v>894.5</v>
      </c>
    </row>
    <row r="29" spans="1:8" ht="25.5" customHeight="1">
      <c r="A29" s="214"/>
      <c r="B29" s="206"/>
      <c r="C29" s="207" t="s">
        <v>147</v>
      </c>
      <c r="D29" s="208"/>
      <c r="E29" s="24">
        <f t="shared" si="0"/>
        <v>17</v>
      </c>
      <c r="F29" s="77"/>
      <c r="G29" s="77"/>
      <c r="H29" s="144"/>
    </row>
    <row r="30" spans="1:8" ht="25.5" customHeight="1">
      <c r="A30" s="214"/>
      <c r="B30" s="206"/>
      <c r="C30" s="217" t="s">
        <v>5</v>
      </c>
      <c r="D30" s="213"/>
      <c r="E30" s="24">
        <f t="shared" si="0"/>
        <v>18</v>
      </c>
      <c r="F30" s="82"/>
      <c r="G30" s="82"/>
      <c r="H30" s="82">
        <v>307</v>
      </c>
    </row>
    <row r="31" spans="1:8" ht="25.5" customHeight="1">
      <c r="A31" s="214"/>
      <c r="B31" s="206"/>
      <c r="C31" s="212" t="s">
        <v>6</v>
      </c>
      <c r="D31" s="213"/>
      <c r="E31" s="24">
        <f t="shared" si="0"/>
        <v>19</v>
      </c>
      <c r="F31" s="77"/>
      <c r="G31" s="77"/>
      <c r="H31" s="77"/>
    </row>
    <row r="32" spans="1:8" ht="25.5" customHeight="1">
      <c r="A32" s="214"/>
      <c r="B32" s="206"/>
      <c r="C32" s="26" t="s">
        <v>3</v>
      </c>
      <c r="D32" s="37" t="s">
        <v>67</v>
      </c>
      <c r="E32" s="24">
        <f t="shared" si="0"/>
        <v>20</v>
      </c>
      <c r="F32" s="81"/>
      <c r="G32" s="81"/>
      <c r="H32" s="81"/>
    </row>
    <row r="33" spans="1:10" ht="25.5" customHeight="1">
      <c r="A33" s="214"/>
      <c r="B33" s="206"/>
      <c r="C33" s="207" t="s">
        <v>127</v>
      </c>
      <c r="D33" s="208"/>
      <c r="E33" s="24">
        <f t="shared" si="0"/>
        <v>21</v>
      </c>
      <c r="F33" s="77"/>
      <c r="G33" s="77"/>
      <c r="H33" s="77">
        <v>159.5</v>
      </c>
      <c r="J33" s="8"/>
    </row>
    <row r="34" spans="1:10" ht="25.5" customHeight="1">
      <c r="A34" s="214"/>
      <c r="B34" s="206"/>
      <c r="C34" s="198" t="s">
        <v>7</v>
      </c>
      <c r="D34" s="199"/>
      <c r="E34" s="24">
        <f t="shared" si="0"/>
        <v>22</v>
      </c>
      <c r="F34" s="80"/>
      <c r="G34" s="80"/>
      <c r="H34" s="80"/>
      <c r="J34" s="8"/>
    </row>
    <row r="35" spans="1:11" ht="25.5" customHeight="1">
      <c r="A35" s="214"/>
      <c r="B35" s="206"/>
      <c r="C35" s="209" t="s">
        <v>84</v>
      </c>
      <c r="D35" s="210"/>
      <c r="E35" s="24">
        <f t="shared" si="0"/>
        <v>23</v>
      </c>
      <c r="F35" s="80"/>
      <c r="G35" s="80"/>
      <c r="H35" s="80"/>
      <c r="I35" s="2"/>
      <c r="K35" s="9"/>
    </row>
    <row r="36" spans="1:8" s="23" customFormat="1" ht="25.5" customHeight="1">
      <c r="A36" s="185" t="s">
        <v>8</v>
      </c>
      <c r="B36" s="186"/>
      <c r="C36" s="186"/>
      <c r="D36" s="187"/>
      <c r="E36" s="24">
        <f t="shared" si="0"/>
        <v>24</v>
      </c>
      <c r="F36" s="83"/>
      <c r="G36" s="83"/>
      <c r="H36" s="83"/>
    </row>
    <row r="37" spans="1:8" s="23" customFormat="1" ht="25.5" customHeight="1">
      <c r="A37" s="185" t="s">
        <v>9</v>
      </c>
      <c r="B37" s="186"/>
      <c r="C37" s="186"/>
      <c r="D37" s="187"/>
      <c r="E37" s="24">
        <f t="shared" si="0"/>
        <v>25</v>
      </c>
      <c r="F37" s="84">
        <v>200</v>
      </c>
      <c r="G37" s="84">
        <v>200</v>
      </c>
      <c r="H37" s="84">
        <v>850</v>
      </c>
    </row>
    <row r="38" spans="1:8" s="23" customFormat="1" ht="25.5" customHeight="1">
      <c r="A38" s="181" t="s">
        <v>154</v>
      </c>
      <c r="B38" s="257"/>
      <c r="C38" s="257"/>
      <c r="D38" s="258"/>
      <c r="E38" s="24">
        <f t="shared" si="0"/>
        <v>26</v>
      </c>
      <c r="F38" s="129">
        <f>F39+F40</f>
        <v>11444.6</v>
      </c>
      <c r="G38" s="129">
        <f>G39+G40</f>
        <v>11444.6</v>
      </c>
      <c r="H38" s="129">
        <f>H39+H40</f>
        <v>15691.300000000001</v>
      </c>
    </row>
    <row r="39" spans="1:8" ht="25.5" customHeight="1">
      <c r="A39" s="185" t="s">
        <v>10</v>
      </c>
      <c r="B39" s="186"/>
      <c r="C39" s="186"/>
      <c r="D39" s="187"/>
      <c r="E39" s="24">
        <f t="shared" si="0"/>
        <v>27</v>
      </c>
      <c r="F39" s="77"/>
      <c r="G39" s="77"/>
      <c r="H39" s="77">
        <v>5.6</v>
      </c>
    </row>
    <row r="40" spans="1:8" ht="25.5" customHeight="1">
      <c r="A40" s="185" t="s">
        <v>122</v>
      </c>
      <c r="B40" s="186"/>
      <c r="C40" s="186"/>
      <c r="D40" s="187"/>
      <c r="E40" s="24">
        <f t="shared" si="0"/>
        <v>28</v>
      </c>
      <c r="F40" s="80">
        <v>11444.6</v>
      </c>
      <c r="G40" s="80">
        <v>11444.6</v>
      </c>
      <c r="H40" s="80">
        <v>15685.7</v>
      </c>
    </row>
    <row r="41" spans="1:8" ht="25.5" customHeight="1">
      <c r="A41" s="188"/>
      <c r="B41" s="188"/>
      <c r="C41" s="188"/>
      <c r="D41" s="188"/>
      <c r="E41" s="14"/>
      <c r="F41" s="10"/>
      <c r="G41" s="10"/>
      <c r="H41" s="10"/>
    </row>
    <row r="42" spans="1:6" ht="38.25" customHeight="1">
      <c r="A42" s="188" t="s">
        <v>109</v>
      </c>
      <c r="B42" s="188"/>
      <c r="C42" s="188"/>
      <c r="D42" s="188"/>
      <c r="E42" s="188"/>
      <c r="F42" s="188"/>
    </row>
    <row r="43" spans="1:8" ht="7.5" customHeight="1" thickBot="1">
      <c r="A43" s="53"/>
      <c r="B43" s="53"/>
      <c r="C43" s="53"/>
      <c r="D43" s="53"/>
      <c r="E43" s="53"/>
      <c r="F43" s="53"/>
      <c r="G43" s="53"/>
      <c r="H43" s="53"/>
    </row>
    <row r="44" spans="1:8" ht="25.5" customHeight="1">
      <c r="A44" s="189" t="s">
        <v>0</v>
      </c>
      <c r="B44" s="190"/>
      <c r="C44" s="190"/>
      <c r="D44" s="190"/>
      <c r="E44" s="190"/>
      <c r="F44" s="195" t="s">
        <v>175</v>
      </c>
      <c r="G44" s="195" t="s">
        <v>177</v>
      </c>
      <c r="H44" s="195" t="s">
        <v>178</v>
      </c>
    </row>
    <row r="45" spans="1:8" ht="25.5" customHeight="1">
      <c r="A45" s="191"/>
      <c r="B45" s="192"/>
      <c r="C45" s="192"/>
      <c r="D45" s="192"/>
      <c r="E45" s="192"/>
      <c r="F45" s="196"/>
      <c r="G45" s="196"/>
      <c r="H45" s="196"/>
    </row>
    <row r="46" spans="1:8" ht="25.5" customHeight="1">
      <c r="A46" s="193"/>
      <c r="B46" s="194"/>
      <c r="C46" s="194"/>
      <c r="D46" s="194"/>
      <c r="E46" s="194"/>
      <c r="F46" s="197"/>
      <c r="G46" s="197"/>
      <c r="H46" s="197"/>
    </row>
    <row r="47" spans="1:8" ht="25.5" customHeight="1">
      <c r="A47" s="204">
        <v>1</v>
      </c>
      <c r="B47" s="205"/>
      <c r="C47" s="205"/>
      <c r="D47" s="205"/>
      <c r="E47" s="206"/>
      <c r="F47" s="112">
        <v>2</v>
      </c>
      <c r="G47" s="112">
        <v>3</v>
      </c>
      <c r="H47" s="112">
        <v>4</v>
      </c>
    </row>
    <row r="48" spans="1:8" ht="25.5" customHeight="1">
      <c r="A48" s="200" t="s">
        <v>155</v>
      </c>
      <c r="B48" s="201"/>
      <c r="C48" s="202"/>
      <c r="D48" s="203"/>
      <c r="E48" s="36">
        <f>E40+1</f>
        <v>29</v>
      </c>
      <c r="F48" s="130">
        <f>F49+F70</f>
        <v>125587.80000000002</v>
      </c>
      <c r="G48" s="130">
        <f>G49+G70</f>
        <v>128252.4</v>
      </c>
      <c r="H48" s="130">
        <f>H49+H70</f>
        <v>130600.49999999999</v>
      </c>
    </row>
    <row r="49" spans="1:8" ht="25.5" customHeight="1">
      <c r="A49" s="181" t="s">
        <v>156</v>
      </c>
      <c r="B49" s="182"/>
      <c r="C49" s="182"/>
      <c r="D49" s="183"/>
      <c r="E49" s="27">
        <f>E48+1</f>
        <v>30</v>
      </c>
      <c r="F49" s="130">
        <f>F65</f>
        <v>118929.50000000001</v>
      </c>
      <c r="G49" s="130">
        <f>G65</f>
        <v>121594.09999999999</v>
      </c>
      <c r="H49" s="130">
        <f>H65</f>
        <v>125890.59999999999</v>
      </c>
    </row>
    <row r="50" spans="1:8" ht="25.5" customHeight="1">
      <c r="A50" s="215" t="s">
        <v>11</v>
      </c>
      <c r="B50" s="216"/>
      <c r="C50" s="216"/>
      <c r="D50" s="208"/>
      <c r="E50" s="27">
        <f aca="true" t="shared" si="1" ref="E50:E83">E49+1</f>
        <v>31</v>
      </c>
      <c r="F50" s="124">
        <v>2800</v>
      </c>
      <c r="G50" s="124">
        <v>2800</v>
      </c>
      <c r="H50" s="124">
        <v>3019.7</v>
      </c>
    </row>
    <row r="51" spans="1:8" ht="25.5" customHeight="1">
      <c r="A51" s="211" t="s">
        <v>12</v>
      </c>
      <c r="B51" s="212"/>
      <c r="C51" s="212"/>
      <c r="D51" s="213"/>
      <c r="E51" s="27">
        <f t="shared" si="1"/>
        <v>32</v>
      </c>
      <c r="F51" s="125">
        <v>6279.3</v>
      </c>
      <c r="G51" s="125">
        <v>6279.3</v>
      </c>
      <c r="H51" s="125">
        <v>7196.7</v>
      </c>
    </row>
    <row r="52" spans="1:8" ht="25.5" customHeight="1">
      <c r="A52" s="30" t="s">
        <v>3</v>
      </c>
      <c r="B52" s="259" t="s">
        <v>88</v>
      </c>
      <c r="C52" s="260"/>
      <c r="D52" s="252"/>
      <c r="E52" s="27">
        <f t="shared" si="1"/>
        <v>33</v>
      </c>
      <c r="F52" s="124">
        <v>2731.7</v>
      </c>
      <c r="G52" s="124">
        <v>2731.7</v>
      </c>
      <c r="H52" s="124">
        <v>2922.6</v>
      </c>
    </row>
    <row r="53" spans="1:8" ht="25.5" customHeight="1">
      <c r="A53" s="220" t="s">
        <v>13</v>
      </c>
      <c r="B53" s="209"/>
      <c r="C53" s="209"/>
      <c r="D53" s="210"/>
      <c r="E53" s="27">
        <f t="shared" si="1"/>
        <v>34</v>
      </c>
      <c r="F53" s="126">
        <v>9698.8</v>
      </c>
      <c r="G53" s="146">
        <f>9698.8+1000</f>
        <v>10698.8</v>
      </c>
      <c r="H53" s="146">
        <v>11578.8</v>
      </c>
    </row>
    <row r="54" spans="1:8" ht="25.5" customHeight="1">
      <c r="A54" s="215" t="s">
        <v>14</v>
      </c>
      <c r="B54" s="216"/>
      <c r="C54" s="216"/>
      <c r="D54" s="208"/>
      <c r="E54" s="27">
        <f t="shared" si="1"/>
        <v>35</v>
      </c>
      <c r="F54" s="124">
        <v>200</v>
      </c>
      <c r="G54" s="149">
        <v>200</v>
      </c>
      <c r="H54" s="124">
        <v>178.7</v>
      </c>
    </row>
    <row r="55" spans="1:8" ht="25.5" customHeight="1">
      <c r="A55" s="211" t="s">
        <v>15</v>
      </c>
      <c r="B55" s="212"/>
      <c r="C55" s="212"/>
      <c r="D55" s="213"/>
      <c r="E55" s="27">
        <f t="shared" si="1"/>
        <v>36</v>
      </c>
      <c r="F55" s="125">
        <v>79658.4</v>
      </c>
      <c r="G55" s="147">
        <f>79658.4+2067.7</f>
        <v>81726.09999999999</v>
      </c>
      <c r="H55" s="125">
        <v>78964</v>
      </c>
    </row>
    <row r="56" spans="1:8" ht="25.5" customHeight="1">
      <c r="A56" s="30" t="s">
        <v>93</v>
      </c>
      <c r="B56" s="34"/>
      <c r="C56" s="234" t="s">
        <v>94</v>
      </c>
      <c r="D56" s="199"/>
      <c r="E56" s="27">
        <f t="shared" si="1"/>
        <v>37</v>
      </c>
      <c r="F56" s="125">
        <v>74158.4</v>
      </c>
      <c r="G56" s="147">
        <f>74158.4+2067.7</f>
        <v>76226.09999999999</v>
      </c>
      <c r="H56" s="147">
        <v>72848.1</v>
      </c>
    </row>
    <row r="57" spans="1:8" ht="25.5" customHeight="1">
      <c r="A57" s="46" t="s">
        <v>86</v>
      </c>
      <c r="B57" s="33" t="s">
        <v>95</v>
      </c>
      <c r="C57" s="234" t="s">
        <v>95</v>
      </c>
      <c r="D57" s="199"/>
      <c r="E57" s="27">
        <f t="shared" si="1"/>
        <v>38</v>
      </c>
      <c r="F57" s="124">
        <v>69537.3</v>
      </c>
      <c r="G57" s="149">
        <f>69537.3+2067.7</f>
        <v>71605</v>
      </c>
      <c r="H57" s="124">
        <v>68245.6</v>
      </c>
    </row>
    <row r="58" spans="1:8" ht="25.5" customHeight="1">
      <c r="A58" s="211" t="s">
        <v>59</v>
      </c>
      <c r="B58" s="212"/>
      <c r="C58" s="212"/>
      <c r="D58" s="213"/>
      <c r="E58" s="27">
        <f t="shared" si="1"/>
        <v>39</v>
      </c>
      <c r="F58" s="125">
        <v>17033.1</v>
      </c>
      <c r="G58" s="147">
        <f>17033.1+474+122.9</f>
        <v>17630</v>
      </c>
      <c r="H58" s="147">
        <v>16939.2</v>
      </c>
    </row>
    <row r="59" spans="1:8" ht="25.5" customHeight="1">
      <c r="A59" s="110" t="s">
        <v>3</v>
      </c>
      <c r="B59" s="221" t="s">
        <v>87</v>
      </c>
      <c r="C59" s="222"/>
      <c r="D59" s="223"/>
      <c r="E59" s="27">
        <f t="shared" si="1"/>
        <v>40</v>
      </c>
      <c r="F59" s="127">
        <v>12904.7</v>
      </c>
      <c r="G59" s="148">
        <f>12904.7+474</f>
        <v>13378.7</v>
      </c>
      <c r="H59" s="148">
        <v>11652.2</v>
      </c>
    </row>
    <row r="60" spans="1:8" ht="25.5" customHeight="1">
      <c r="A60" s="215" t="s">
        <v>16</v>
      </c>
      <c r="B60" s="216"/>
      <c r="C60" s="216"/>
      <c r="D60" s="208"/>
      <c r="E60" s="27">
        <f t="shared" si="1"/>
        <v>41</v>
      </c>
      <c r="F60" s="124">
        <v>6615.1</v>
      </c>
      <c r="G60" s="149">
        <f>6615.1-1000</f>
        <v>5615.1</v>
      </c>
      <c r="H60" s="149">
        <v>4436.2</v>
      </c>
    </row>
    <row r="61" spans="1:8" ht="25.5" customHeight="1">
      <c r="A61" s="218" t="s">
        <v>3</v>
      </c>
      <c r="B61" s="219"/>
      <c r="C61" s="217" t="s">
        <v>17</v>
      </c>
      <c r="D61" s="213"/>
      <c r="E61" s="27">
        <f t="shared" si="1"/>
        <v>42</v>
      </c>
      <c r="F61" s="125">
        <v>1500</v>
      </c>
      <c r="G61" s="125">
        <v>1500</v>
      </c>
      <c r="H61" s="125">
        <v>1534</v>
      </c>
    </row>
    <row r="62" spans="1:8" ht="25.5" customHeight="1">
      <c r="A62" s="214"/>
      <c r="B62" s="206"/>
      <c r="C62" s="207" t="s">
        <v>18</v>
      </c>
      <c r="D62" s="208"/>
      <c r="E62" s="27">
        <f t="shared" si="1"/>
        <v>43</v>
      </c>
      <c r="F62" s="124">
        <v>1400</v>
      </c>
      <c r="G62" s="124">
        <v>1400</v>
      </c>
      <c r="H62" s="124">
        <v>1544.1</v>
      </c>
    </row>
    <row r="63" spans="1:8" ht="25.5" customHeight="1">
      <c r="A63" s="220" t="s">
        <v>157</v>
      </c>
      <c r="B63" s="209"/>
      <c r="C63" s="209"/>
      <c r="D63" s="210"/>
      <c r="E63" s="27">
        <f t="shared" si="1"/>
        <v>44</v>
      </c>
      <c r="F63" s="131">
        <f>F50+F51+F53+F54+F55+F58+F60</f>
        <v>122284.70000000001</v>
      </c>
      <c r="G63" s="131">
        <f>G50+G51+G53+G54+G55+G58+G60</f>
        <v>124949.29999999999</v>
      </c>
      <c r="H63" s="131">
        <f>H50+H51+H53+H54+H55+H58+H60</f>
        <v>122313.29999999999</v>
      </c>
    </row>
    <row r="64" spans="1:8" ht="25.5" customHeight="1">
      <c r="A64" s="215" t="s">
        <v>19</v>
      </c>
      <c r="B64" s="216"/>
      <c r="C64" s="216"/>
      <c r="D64" s="208"/>
      <c r="E64" s="27">
        <f t="shared" si="1"/>
        <v>45</v>
      </c>
      <c r="F64" s="124">
        <v>-3355.2</v>
      </c>
      <c r="G64" s="124">
        <v>-3355.2</v>
      </c>
      <c r="H64" s="124">
        <v>3577.3</v>
      </c>
    </row>
    <row r="65" spans="1:8" ht="25.5" customHeight="1">
      <c r="A65" s="211" t="s">
        <v>150</v>
      </c>
      <c r="B65" s="212"/>
      <c r="C65" s="212"/>
      <c r="D65" s="213"/>
      <c r="E65" s="27">
        <f t="shared" si="1"/>
        <v>46</v>
      </c>
      <c r="F65" s="130">
        <f>F63+F64</f>
        <v>118929.50000000001</v>
      </c>
      <c r="G65" s="130">
        <f>G63+G64</f>
        <v>121594.09999999999</v>
      </c>
      <c r="H65" s="130">
        <f>H63+H64</f>
        <v>125890.59999999999</v>
      </c>
    </row>
    <row r="66" spans="1:8" ht="25.5" customHeight="1">
      <c r="A66" s="214" t="s">
        <v>1</v>
      </c>
      <c r="B66" s="206"/>
      <c r="C66" s="207" t="s">
        <v>20</v>
      </c>
      <c r="D66" s="208"/>
      <c r="E66" s="27">
        <f t="shared" si="1"/>
        <v>47</v>
      </c>
      <c r="F66" s="124">
        <f>F65-F68</f>
        <v>114486.00000000001</v>
      </c>
      <c r="G66" s="124">
        <f>G65-G68</f>
        <v>117150.59999999999</v>
      </c>
      <c r="H66" s="124">
        <f>H65-H68</f>
        <v>120457.7</v>
      </c>
    </row>
    <row r="67" spans="1:8" ht="25.5" customHeight="1">
      <c r="A67" s="214"/>
      <c r="B67" s="206"/>
      <c r="C67" s="26" t="s">
        <v>93</v>
      </c>
      <c r="D67" s="37" t="s">
        <v>96</v>
      </c>
      <c r="E67" s="27">
        <f t="shared" si="1"/>
        <v>48</v>
      </c>
      <c r="F67" s="124">
        <v>385.6</v>
      </c>
      <c r="G67" s="124">
        <v>385.6</v>
      </c>
      <c r="H67" s="124">
        <v>385.5</v>
      </c>
    </row>
    <row r="68" spans="1:8" ht="25.5" customHeight="1">
      <c r="A68" s="214"/>
      <c r="B68" s="206"/>
      <c r="C68" s="207" t="s">
        <v>21</v>
      </c>
      <c r="D68" s="208"/>
      <c r="E68" s="27">
        <f t="shared" si="1"/>
        <v>49</v>
      </c>
      <c r="F68" s="124">
        <f>F25</f>
        <v>4443.5</v>
      </c>
      <c r="G68" s="124">
        <f>G25</f>
        <v>4443.5</v>
      </c>
      <c r="H68" s="124">
        <f>H25</f>
        <v>5432.9</v>
      </c>
    </row>
    <row r="69" spans="1:8" ht="25.5" customHeight="1">
      <c r="A69" s="214"/>
      <c r="B69" s="206"/>
      <c r="C69" s="207" t="s">
        <v>22</v>
      </c>
      <c r="D69" s="208"/>
      <c r="E69" s="27">
        <f t="shared" si="1"/>
        <v>50</v>
      </c>
      <c r="F69" s="124"/>
      <c r="G69" s="124"/>
      <c r="H69" s="124"/>
    </row>
    <row r="70" spans="1:8" ht="25.5" customHeight="1">
      <c r="A70" s="181" t="s">
        <v>158</v>
      </c>
      <c r="B70" s="182"/>
      <c r="C70" s="182"/>
      <c r="D70" s="183"/>
      <c r="E70" s="27">
        <f t="shared" si="1"/>
        <v>51</v>
      </c>
      <c r="F70" s="131">
        <f>F71+F72</f>
        <v>6658.3</v>
      </c>
      <c r="G70" s="131">
        <f>G71+G72</f>
        <v>6658.3</v>
      </c>
      <c r="H70" s="131">
        <f>H71+H72</f>
        <v>4709.9</v>
      </c>
    </row>
    <row r="71" spans="1:8" ht="25.5" customHeight="1">
      <c r="A71" s="211" t="s">
        <v>140</v>
      </c>
      <c r="B71" s="212"/>
      <c r="C71" s="212"/>
      <c r="D71" s="213"/>
      <c r="E71" s="27">
        <f t="shared" si="1"/>
        <v>52</v>
      </c>
      <c r="F71" s="125"/>
      <c r="G71" s="125"/>
      <c r="H71" s="125">
        <v>6.9</v>
      </c>
    </row>
    <row r="72" spans="1:8" ht="25.5" customHeight="1">
      <c r="A72" s="211" t="s">
        <v>141</v>
      </c>
      <c r="B72" s="212"/>
      <c r="C72" s="212"/>
      <c r="D72" s="213"/>
      <c r="E72" s="27">
        <f t="shared" si="1"/>
        <v>53</v>
      </c>
      <c r="F72" s="124">
        <v>6658.3</v>
      </c>
      <c r="G72" s="124">
        <v>6658.3</v>
      </c>
      <c r="H72" s="124">
        <v>4703</v>
      </c>
    </row>
    <row r="73" spans="1:11" ht="25.5" customHeight="1">
      <c r="A73" s="227" t="s">
        <v>159</v>
      </c>
      <c r="B73" s="228"/>
      <c r="C73" s="228"/>
      <c r="D73" s="229"/>
      <c r="E73" s="27">
        <f t="shared" si="1"/>
        <v>54</v>
      </c>
      <c r="F73" s="130">
        <f>F13-F48</f>
        <v>1467.9999999999854</v>
      </c>
      <c r="G73" s="130">
        <f>G13-G48</f>
        <v>1468</v>
      </c>
      <c r="H73" s="130">
        <f>H13-H48</f>
        <v>10742.599999999991</v>
      </c>
      <c r="I73" s="91"/>
      <c r="J73" s="91"/>
      <c r="K73" s="91"/>
    </row>
    <row r="74" spans="1:8" ht="25.5" customHeight="1">
      <c r="A74" s="227" t="s">
        <v>23</v>
      </c>
      <c r="B74" s="228"/>
      <c r="C74" s="228"/>
      <c r="D74" s="229"/>
      <c r="E74" s="27">
        <f t="shared" si="1"/>
        <v>55</v>
      </c>
      <c r="F74" s="124">
        <v>600</v>
      </c>
      <c r="G74" s="124">
        <v>600</v>
      </c>
      <c r="H74" s="124">
        <v>2641.2</v>
      </c>
    </row>
    <row r="75" spans="1:8" ht="25.5" customHeight="1">
      <c r="A75" s="200" t="s">
        <v>24</v>
      </c>
      <c r="B75" s="201"/>
      <c r="C75" s="201"/>
      <c r="D75" s="230"/>
      <c r="E75" s="27">
        <f t="shared" si="1"/>
        <v>56</v>
      </c>
      <c r="F75" s="124">
        <v>140</v>
      </c>
      <c r="G75" s="124">
        <v>140</v>
      </c>
      <c r="H75" s="124">
        <v>157.7</v>
      </c>
    </row>
    <row r="76" spans="1:8" ht="25.5" customHeight="1">
      <c r="A76" s="200" t="s">
        <v>160</v>
      </c>
      <c r="B76" s="201"/>
      <c r="C76" s="201"/>
      <c r="D76" s="230"/>
      <c r="E76" s="27">
        <f t="shared" si="1"/>
        <v>57</v>
      </c>
      <c r="F76" s="130">
        <f>F73+F74-F75</f>
        <v>1927.9999999999854</v>
      </c>
      <c r="G76" s="130">
        <f>G73+G74-G75</f>
        <v>1928</v>
      </c>
      <c r="H76" s="130">
        <f>H73+H74-H75</f>
        <v>13226.099999999991</v>
      </c>
    </row>
    <row r="77" spans="1:8" ht="25.5" customHeight="1">
      <c r="A77" s="200" t="s">
        <v>161</v>
      </c>
      <c r="B77" s="201"/>
      <c r="C77" s="201"/>
      <c r="D77" s="230"/>
      <c r="E77" s="27">
        <f t="shared" si="1"/>
        <v>58</v>
      </c>
      <c r="F77" s="130">
        <f>F78-F79</f>
        <v>0</v>
      </c>
      <c r="G77" s="130">
        <f>G78-G79</f>
        <v>0</v>
      </c>
      <c r="H77" s="130">
        <f>H78-H79</f>
        <v>0</v>
      </c>
    </row>
    <row r="78" spans="1:8" ht="25.5" customHeight="1">
      <c r="A78" s="215" t="s">
        <v>25</v>
      </c>
      <c r="B78" s="216"/>
      <c r="C78" s="216"/>
      <c r="D78" s="208"/>
      <c r="E78" s="27">
        <f t="shared" si="1"/>
        <v>59</v>
      </c>
      <c r="F78" s="124"/>
      <c r="G78" s="124"/>
      <c r="H78" s="124"/>
    </row>
    <row r="79" spans="1:8" ht="25.5" customHeight="1">
      <c r="A79" s="215" t="s">
        <v>26</v>
      </c>
      <c r="B79" s="216"/>
      <c r="C79" s="216"/>
      <c r="D79" s="208"/>
      <c r="E79" s="27">
        <f t="shared" si="1"/>
        <v>60</v>
      </c>
      <c r="F79" s="124"/>
      <c r="G79" s="124"/>
      <c r="H79" s="124"/>
    </row>
    <row r="80" spans="1:8" ht="25.5" customHeight="1">
      <c r="A80" s="227" t="s">
        <v>162</v>
      </c>
      <c r="B80" s="228"/>
      <c r="C80" s="228"/>
      <c r="D80" s="229"/>
      <c r="E80" s="27">
        <f t="shared" si="1"/>
        <v>61</v>
      </c>
      <c r="F80" s="130">
        <f>F76+F77</f>
        <v>1927.9999999999854</v>
      </c>
      <c r="G80" s="130">
        <f>G76+G77</f>
        <v>1928</v>
      </c>
      <c r="H80" s="130">
        <f>H76-H77</f>
        <v>13226.099999999991</v>
      </c>
    </row>
    <row r="81" spans="1:8" ht="25.5" customHeight="1">
      <c r="A81" s="227" t="s">
        <v>124</v>
      </c>
      <c r="B81" s="228"/>
      <c r="C81" s="228"/>
      <c r="D81" s="229"/>
      <c r="E81" s="27">
        <f t="shared" si="1"/>
        <v>62</v>
      </c>
      <c r="F81" s="124"/>
      <c r="G81" s="124"/>
      <c r="H81" s="124">
        <v>6.4</v>
      </c>
    </row>
    <row r="82" spans="1:8" ht="25.5" customHeight="1">
      <c r="A82" s="227" t="s">
        <v>85</v>
      </c>
      <c r="B82" s="228"/>
      <c r="C82" s="228"/>
      <c r="D82" s="229"/>
      <c r="E82" s="27">
        <f t="shared" si="1"/>
        <v>63</v>
      </c>
      <c r="F82" s="124"/>
      <c r="G82" s="124"/>
      <c r="H82" s="124"/>
    </row>
    <row r="83" spans="1:8" ht="25.5" customHeight="1" thickBot="1">
      <c r="A83" s="224" t="s">
        <v>163</v>
      </c>
      <c r="B83" s="225"/>
      <c r="C83" s="225"/>
      <c r="D83" s="226"/>
      <c r="E83" s="47">
        <f t="shared" si="1"/>
        <v>64</v>
      </c>
      <c r="F83" s="132">
        <f>F80-F81-F82</f>
        <v>1927.9999999999854</v>
      </c>
      <c r="G83" s="132">
        <f>G80-G81-G82</f>
        <v>1928</v>
      </c>
      <c r="H83" s="132">
        <f>H80-H81</f>
        <v>13219.699999999992</v>
      </c>
    </row>
    <row r="84" spans="1:8" ht="15">
      <c r="A84" s="28"/>
      <c r="B84" s="28"/>
      <c r="C84" s="15"/>
      <c r="D84" s="15"/>
      <c r="E84" s="29"/>
      <c r="F84" s="85"/>
      <c r="G84" s="85"/>
      <c r="H84" s="85"/>
    </row>
    <row r="85" spans="1:8" ht="15">
      <c r="A85" s="28"/>
      <c r="B85" s="28"/>
      <c r="C85" s="15"/>
      <c r="D85" s="15"/>
      <c r="E85" s="29"/>
      <c r="F85" s="86"/>
      <c r="G85" s="86"/>
      <c r="H85" s="86"/>
    </row>
    <row r="86" spans="1:8" ht="15">
      <c r="A86" s="28"/>
      <c r="B86" s="28"/>
      <c r="C86" s="15"/>
      <c r="D86" s="15"/>
      <c r="E86" s="29"/>
      <c r="F86" s="86"/>
      <c r="G86" s="86"/>
      <c r="H86" s="86"/>
    </row>
    <row r="87" spans="1:8" ht="15">
      <c r="A87" s="28"/>
      <c r="B87" s="28"/>
      <c r="C87" s="15"/>
      <c r="D87" s="15"/>
      <c r="E87" s="29"/>
      <c r="F87" s="86"/>
      <c r="G87" s="86"/>
      <c r="H87" s="86"/>
    </row>
    <row r="88" spans="1:8" ht="15">
      <c r="A88" s="28"/>
      <c r="B88" s="28"/>
      <c r="C88" s="15"/>
      <c r="D88" s="15"/>
      <c r="E88" s="29"/>
      <c r="F88" s="86"/>
      <c r="G88" s="86"/>
      <c r="H88" s="86"/>
    </row>
    <row r="89" spans="1:8" ht="15">
      <c r="A89" s="28"/>
      <c r="B89" s="28"/>
      <c r="C89" s="15"/>
      <c r="D89" s="15"/>
      <c r="E89" s="29"/>
      <c r="F89" s="86"/>
      <c r="G89" s="86"/>
      <c r="H89" s="86"/>
    </row>
    <row r="90" spans="1:8" ht="15">
      <c r="A90" s="28"/>
      <c r="B90" s="28"/>
      <c r="C90" s="15"/>
      <c r="D90" s="15"/>
      <c r="E90" s="29"/>
      <c r="F90" s="86"/>
      <c r="G90" s="86"/>
      <c r="H90" s="86"/>
    </row>
    <row r="91" spans="1:8" ht="15">
      <c r="A91" s="28"/>
      <c r="B91" s="28"/>
      <c r="C91" s="15"/>
      <c r="D91" s="15"/>
      <c r="E91" s="29"/>
      <c r="F91" s="86"/>
      <c r="G91" s="86"/>
      <c r="H91" s="86"/>
    </row>
    <row r="92" spans="1:8" ht="15">
      <c r="A92" s="28"/>
      <c r="B92" s="28"/>
      <c r="C92" s="15"/>
      <c r="D92" s="15"/>
      <c r="E92" s="29"/>
      <c r="F92" s="86"/>
      <c r="G92" s="86"/>
      <c r="H92" s="86"/>
    </row>
    <row r="93" spans="1:8" ht="15">
      <c r="A93" s="28"/>
      <c r="B93" s="28"/>
      <c r="C93" s="15"/>
      <c r="D93" s="15"/>
      <c r="E93" s="29"/>
      <c r="F93" s="86"/>
      <c r="G93" s="86"/>
      <c r="H93" s="86"/>
    </row>
    <row r="94" spans="1:8" ht="15">
      <c r="A94" s="28"/>
      <c r="B94" s="28"/>
      <c r="C94" s="15"/>
      <c r="D94" s="15"/>
      <c r="E94" s="29"/>
      <c r="F94" s="86"/>
      <c r="G94" s="86"/>
      <c r="H94" s="86"/>
    </row>
    <row r="95" spans="1:8" ht="15">
      <c r="A95" s="28"/>
      <c r="B95" s="28"/>
      <c r="C95" s="15"/>
      <c r="D95" s="15"/>
      <c r="E95" s="29"/>
      <c r="F95" s="86"/>
      <c r="G95" s="86"/>
      <c r="H95" s="86"/>
    </row>
    <row r="96" spans="1:8" ht="15">
      <c r="A96" s="28"/>
      <c r="B96" s="28"/>
      <c r="C96" s="15"/>
      <c r="D96" s="15"/>
      <c r="E96" s="29"/>
      <c r="F96" s="86"/>
      <c r="G96" s="86"/>
      <c r="H96" s="86"/>
    </row>
    <row r="97" spans="1:8" ht="15">
      <c r="A97" s="28"/>
      <c r="B97" s="28"/>
      <c r="C97" s="15"/>
      <c r="D97" s="15"/>
      <c r="E97" s="29"/>
      <c r="F97" s="86"/>
      <c r="G97" s="86"/>
      <c r="H97" s="86"/>
    </row>
    <row r="98" spans="1:8" ht="15">
      <c r="A98" s="28"/>
      <c r="B98" s="28"/>
      <c r="C98" s="15"/>
      <c r="D98" s="15"/>
      <c r="E98" s="29"/>
      <c r="F98" s="86"/>
      <c r="G98" s="86"/>
      <c r="H98" s="86"/>
    </row>
    <row r="99" spans="1:8" ht="15">
      <c r="A99" s="28"/>
      <c r="B99" s="28"/>
      <c r="C99" s="15"/>
      <c r="D99" s="15"/>
      <c r="E99" s="29"/>
      <c r="F99" s="86"/>
      <c r="G99" s="86"/>
      <c r="H99" s="86"/>
    </row>
    <row r="100" spans="1:8" ht="15">
      <c r="A100" s="28"/>
      <c r="B100" s="28"/>
      <c r="C100" s="15"/>
      <c r="D100" s="15"/>
      <c r="E100" s="29"/>
      <c r="F100" s="86"/>
      <c r="G100" s="86"/>
      <c r="H100" s="86"/>
    </row>
    <row r="101" spans="1:8" ht="15">
      <c r="A101" s="28"/>
      <c r="B101" s="28"/>
      <c r="C101" s="15"/>
      <c r="D101" s="15"/>
      <c r="E101" s="29"/>
      <c r="F101" s="86"/>
      <c r="G101" s="86"/>
      <c r="H101" s="86"/>
    </row>
    <row r="102" spans="1:8" ht="15">
      <c r="A102" s="28"/>
      <c r="B102" s="28"/>
      <c r="C102" s="15"/>
      <c r="D102" s="15"/>
      <c r="E102" s="29"/>
      <c r="F102" s="86"/>
      <c r="G102" s="86"/>
      <c r="H102" s="86"/>
    </row>
    <row r="103" spans="1:8" ht="15">
      <c r="A103" s="28"/>
      <c r="B103" s="28"/>
      <c r="C103" s="15"/>
      <c r="D103" s="15"/>
      <c r="E103" s="29"/>
      <c r="F103" s="86"/>
      <c r="G103" s="86"/>
      <c r="H103" s="86"/>
    </row>
    <row r="104" spans="1:8" ht="15">
      <c r="A104" s="28"/>
      <c r="B104" s="28"/>
      <c r="C104" s="15"/>
      <c r="D104" s="15"/>
      <c r="E104" s="29"/>
      <c r="F104" s="86"/>
      <c r="G104" s="86"/>
      <c r="H104" s="86"/>
    </row>
    <row r="105" spans="1:8" ht="15">
      <c r="A105" s="28"/>
      <c r="B105" s="28"/>
      <c r="C105" s="15"/>
      <c r="D105" s="15"/>
      <c r="E105" s="29"/>
      <c r="F105" s="86"/>
      <c r="G105" s="86"/>
      <c r="H105" s="86"/>
    </row>
    <row r="106" spans="1:8" ht="15">
      <c r="A106" s="28"/>
      <c r="B106" s="28"/>
      <c r="C106" s="15"/>
      <c r="D106" s="15"/>
      <c r="E106" s="29"/>
      <c r="F106" s="86"/>
      <c r="G106" s="86"/>
      <c r="H106" s="86"/>
    </row>
    <row r="107" spans="1:8" ht="15">
      <c r="A107" s="28"/>
      <c r="B107" s="28"/>
      <c r="C107" s="15"/>
      <c r="D107" s="15"/>
      <c r="E107" s="29"/>
      <c r="F107" s="86"/>
      <c r="G107" s="86"/>
      <c r="H107" s="86"/>
    </row>
    <row r="108" spans="1:8" ht="15">
      <c r="A108" s="28"/>
      <c r="B108" s="28"/>
      <c r="C108" s="15"/>
      <c r="D108" s="15"/>
      <c r="E108" s="29"/>
      <c r="F108" s="86"/>
      <c r="G108" s="86"/>
      <c r="H108" s="86"/>
    </row>
    <row r="109" spans="1:8" ht="15">
      <c r="A109" s="28"/>
      <c r="B109" s="28"/>
      <c r="C109" s="15"/>
      <c r="D109" s="15"/>
      <c r="E109" s="29"/>
      <c r="F109" s="86"/>
      <c r="G109" s="86"/>
      <c r="H109" s="86"/>
    </row>
    <row r="110" spans="1:8" ht="15">
      <c r="A110" s="28"/>
      <c r="B110" s="28"/>
      <c r="C110" s="15"/>
      <c r="D110" s="15"/>
      <c r="E110" s="29"/>
      <c r="F110" s="86"/>
      <c r="G110" s="86"/>
      <c r="H110" s="86"/>
    </row>
    <row r="111" spans="1:8" ht="15">
      <c r="A111" s="28"/>
      <c r="B111" s="28"/>
      <c r="C111" s="15"/>
      <c r="D111" s="15"/>
      <c r="E111" s="29"/>
      <c r="F111" s="86"/>
      <c r="G111" s="86"/>
      <c r="H111" s="86"/>
    </row>
    <row r="112" spans="1:8" ht="15">
      <c r="A112" s="28"/>
      <c r="B112" s="28"/>
      <c r="C112" s="15"/>
      <c r="D112" s="15"/>
      <c r="E112" s="29"/>
      <c r="F112" s="86"/>
      <c r="G112" s="86"/>
      <c r="H112" s="86"/>
    </row>
    <row r="113" spans="1:8" ht="15">
      <c r="A113" s="28"/>
      <c r="B113" s="28"/>
      <c r="C113" s="15"/>
      <c r="D113" s="15"/>
      <c r="E113" s="29"/>
      <c r="F113" s="86"/>
      <c r="G113" s="86"/>
      <c r="H113" s="86"/>
    </row>
    <row r="114" spans="1:8" ht="15">
      <c r="A114" s="28"/>
      <c r="B114" s="28"/>
      <c r="C114" s="15"/>
      <c r="D114" s="15"/>
      <c r="E114" s="29"/>
      <c r="F114" s="86"/>
      <c r="G114" s="86"/>
      <c r="H114" s="86"/>
    </row>
    <row r="115" spans="1:8" ht="15">
      <c r="A115" s="28"/>
      <c r="B115" s="28"/>
      <c r="C115" s="15"/>
      <c r="D115" s="15"/>
      <c r="E115" s="29"/>
      <c r="F115" s="86"/>
      <c r="G115" s="86"/>
      <c r="H115" s="86"/>
    </row>
    <row r="116" spans="1:8" ht="15">
      <c r="A116" s="28"/>
      <c r="B116" s="28"/>
      <c r="C116" s="15"/>
      <c r="D116" s="15"/>
      <c r="E116" s="29"/>
      <c r="F116" s="86"/>
      <c r="G116" s="86"/>
      <c r="H116" s="86"/>
    </row>
    <row r="117" spans="1:8" ht="15">
      <c r="A117" s="28"/>
      <c r="B117" s="28"/>
      <c r="C117" s="15"/>
      <c r="D117" s="15"/>
      <c r="E117" s="29"/>
      <c r="F117" s="86"/>
      <c r="G117" s="86"/>
      <c r="H117" s="86"/>
    </row>
    <row r="118" spans="1:8" ht="12.75">
      <c r="A118" s="28"/>
      <c r="B118" s="28"/>
      <c r="C118" s="15"/>
      <c r="D118" s="15"/>
      <c r="E118" s="29"/>
      <c r="F118" s="12"/>
      <c r="G118" s="12"/>
      <c r="H118" s="12"/>
    </row>
    <row r="119" spans="1:8" ht="12.75">
      <c r="A119" s="28"/>
      <c r="B119" s="28"/>
      <c r="C119" s="15"/>
      <c r="D119" s="15"/>
      <c r="E119" s="29"/>
      <c r="F119" s="12"/>
      <c r="G119" s="12"/>
      <c r="H119" s="12"/>
    </row>
    <row r="120" spans="1:8" ht="12.75">
      <c r="A120" s="28"/>
      <c r="B120" s="28"/>
      <c r="C120" s="15"/>
      <c r="D120" s="15"/>
      <c r="E120" s="29"/>
      <c r="F120" s="12"/>
      <c r="G120" s="12"/>
      <c r="H120" s="12"/>
    </row>
    <row r="121" spans="1:8" ht="12.75">
      <c r="A121" s="28"/>
      <c r="B121" s="28"/>
      <c r="C121" s="15"/>
      <c r="D121" s="15"/>
      <c r="E121" s="29"/>
      <c r="F121" s="12"/>
      <c r="G121" s="12"/>
      <c r="H121" s="12"/>
    </row>
    <row r="122" spans="1:8" ht="12.75">
      <c r="A122" s="28"/>
      <c r="B122" s="28"/>
      <c r="C122" s="15"/>
      <c r="D122" s="15"/>
      <c r="E122" s="29"/>
      <c r="F122" s="12"/>
      <c r="G122" s="12"/>
      <c r="H122" s="12"/>
    </row>
    <row r="123" spans="1:8" ht="12.75">
      <c r="A123" s="28"/>
      <c r="B123" s="28"/>
      <c r="C123" s="15"/>
      <c r="D123" s="15"/>
      <c r="E123" s="29"/>
      <c r="F123" s="12"/>
      <c r="G123" s="12"/>
      <c r="H123" s="12"/>
    </row>
    <row r="124" spans="1:8" ht="12.75">
      <c r="A124" s="28"/>
      <c r="B124" s="28"/>
      <c r="C124" s="15"/>
      <c r="D124" s="15"/>
      <c r="E124" s="29"/>
      <c r="F124" s="12"/>
      <c r="G124" s="12"/>
      <c r="H124" s="12"/>
    </row>
    <row r="125" spans="1:8" ht="12.75">
      <c r="A125" s="28"/>
      <c r="B125" s="28"/>
      <c r="C125" s="15"/>
      <c r="D125" s="15"/>
      <c r="E125" s="29"/>
      <c r="F125" s="12"/>
      <c r="G125" s="12"/>
      <c r="H125" s="12"/>
    </row>
    <row r="126" spans="1:8" ht="12.75">
      <c r="A126" s="28"/>
      <c r="B126" s="28"/>
      <c r="C126" s="15"/>
      <c r="D126" s="15"/>
      <c r="E126" s="29"/>
      <c r="F126" s="12"/>
      <c r="G126" s="12"/>
      <c r="H126" s="12"/>
    </row>
    <row r="127" spans="1:8" ht="12.75">
      <c r="A127" s="28"/>
      <c r="B127" s="28"/>
      <c r="C127" s="15"/>
      <c r="D127" s="15"/>
      <c r="E127" s="29"/>
      <c r="F127" s="12"/>
      <c r="G127" s="12"/>
      <c r="H127" s="12"/>
    </row>
    <row r="128" spans="1:8" ht="12.75">
      <c r="A128" s="28"/>
      <c r="B128" s="28"/>
      <c r="C128" s="15"/>
      <c r="D128" s="15"/>
      <c r="E128" s="29"/>
      <c r="F128" s="12"/>
      <c r="G128" s="12"/>
      <c r="H128" s="12"/>
    </row>
    <row r="129" spans="1:8" ht="12.75">
      <c r="A129" s="28"/>
      <c r="B129" s="28"/>
      <c r="C129" s="15"/>
      <c r="D129" s="15"/>
      <c r="E129" s="29"/>
      <c r="F129" s="12"/>
      <c r="G129" s="12"/>
      <c r="H129" s="12"/>
    </row>
    <row r="130" spans="1:8" ht="12.75">
      <c r="A130" s="28"/>
      <c r="B130" s="28"/>
      <c r="C130" s="15"/>
      <c r="D130" s="15"/>
      <c r="E130" s="29"/>
      <c r="F130" s="12"/>
      <c r="G130" s="12"/>
      <c r="H130" s="12"/>
    </row>
    <row r="131" spans="1:8" ht="12.75">
      <c r="A131" s="28"/>
      <c r="B131" s="28"/>
      <c r="C131" s="15"/>
      <c r="D131" s="15"/>
      <c r="E131" s="29"/>
      <c r="F131" s="12"/>
      <c r="G131" s="12"/>
      <c r="H131" s="12"/>
    </row>
    <row r="132" spans="1:8" ht="12.75">
      <c r="A132" s="28"/>
      <c r="B132" s="28"/>
      <c r="C132" s="15"/>
      <c r="D132" s="15"/>
      <c r="E132" s="29"/>
      <c r="F132" s="12"/>
      <c r="G132" s="12"/>
      <c r="H132" s="12"/>
    </row>
    <row r="133" spans="1:8" ht="12.75">
      <c r="A133" s="28"/>
      <c r="B133" s="28"/>
      <c r="C133" s="15"/>
      <c r="D133" s="15"/>
      <c r="E133" s="29"/>
      <c r="F133" s="12"/>
      <c r="G133" s="12"/>
      <c r="H133" s="12"/>
    </row>
    <row r="134" spans="1:8" ht="12.75">
      <c r="A134" s="28"/>
      <c r="B134" s="28"/>
      <c r="C134" s="15"/>
      <c r="D134" s="15"/>
      <c r="E134" s="29"/>
      <c r="F134" s="12"/>
      <c r="G134" s="12"/>
      <c r="H134" s="12"/>
    </row>
    <row r="135" spans="1:8" ht="12.75">
      <c r="A135" s="28"/>
      <c r="B135" s="28"/>
      <c r="C135" s="15"/>
      <c r="D135" s="15"/>
      <c r="E135" s="29"/>
      <c r="F135" s="12"/>
      <c r="G135" s="12"/>
      <c r="H135" s="12"/>
    </row>
    <row r="136" spans="1:8" ht="12.75">
      <c r="A136" s="28"/>
      <c r="B136" s="28"/>
      <c r="C136" s="15"/>
      <c r="D136" s="15"/>
      <c r="E136" s="29"/>
      <c r="F136" s="12"/>
      <c r="G136" s="12"/>
      <c r="H136" s="12"/>
    </row>
    <row r="137" spans="1:8" ht="12.75">
      <c r="A137" s="28"/>
      <c r="B137" s="28"/>
      <c r="C137" s="15"/>
      <c r="D137" s="15"/>
      <c r="E137" s="29"/>
      <c r="F137" s="12"/>
      <c r="G137" s="12"/>
      <c r="H137" s="12"/>
    </row>
    <row r="138" spans="1:8" ht="12.75">
      <c r="A138" s="28"/>
      <c r="B138" s="28"/>
      <c r="C138" s="15"/>
      <c r="D138" s="15"/>
      <c r="E138" s="29"/>
      <c r="F138" s="12"/>
      <c r="G138" s="12"/>
      <c r="H138" s="12"/>
    </row>
    <row r="139" spans="1:8" ht="12.75">
      <c r="A139" s="28"/>
      <c r="B139" s="28"/>
      <c r="C139" s="15"/>
      <c r="D139" s="15"/>
      <c r="E139" s="29"/>
      <c r="F139" s="12"/>
      <c r="G139" s="12"/>
      <c r="H139" s="12"/>
    </row>
    <row r="140" spans="1:8" ht="12.75">
      <c r="A140" s="28"/>
      <c r="B140" s="28"/>
      <c r="C140" s="15"/>
      <c r="D140" s="15"/>
      <c r="E140" s="29"/>
      <c r="F140" s="12"/>
      <c r="G140" s="12"/>
      <c r="H140" s="12"/>
    </row>
    <row r="141" spans="1:8" ht="12.75">
      <c r="A141" s="28"/>
      <c r="B141" s="28"/>
      <c r="C141" s="15"/>
      <c r="D141" s="15"/>
      <c r="E141" s="29"/>
      <c r="F141" s="12"/>
      <c r="G141" s="12"/>
      <c r="H141" s="12"/>
    </row>
    <row r="142" spans="1:8" ht="12.75">
      <c r="A142" s="28"/>
      <c r="B142" s="28"/>
      <c r="C142" s="15"/>
      <c r="D142" s="15"/>
      <c r="E142" s="29"/>
      <c r="F142" s="12"/>
      <c r="G142" s="12"/>
      <c r="H142" s="12"/>
    </row>
    <row r="143" spans="1:8" ht="12.75">
      <c r="A143" s="28"/>
      <c r="B143" s="28"/>
      <c r="C143" s="15"/>
      <c r="D143" s="15"/>
      <c r="E143" s="29"/>
      <c r="F143" s="12"/>
      <c r="G143" s="12"/>
      <c r="H143" s="12"/>
    </row>
    <row r="144" spans="1:8" ht="12.75">
      <c r="A144" s="28"/>
      <c r="B144" s="28"/>
      <c r="C144" s="15"/>
      <c r="D144" s="15"/>
      <c r="E144" s="29"/>
      <c r="F144" s="12"/>
      <c r="G144" s="12"/>
      <c r="H144" s="12"/>
    </row>
    <row r="145" spans="1:8" ht="12.75">
      <c r="A145" s="28"/>
      <c r="B145" s="28"/>
      <c r="C145" s="15"/>
      <c r="D145" s="15"/>
      <c r="E145" s="29"/>
      <c r="F145" s="12"/>
      <c r="G145" s="12"/>
      <c r="H145" s="12"/>
    </row>
    <row r="146" spans="1:8" ht="12.75">
      <c r="A146" s="28"/>
      <c r="B146" s="28"/>
      <c r="C146" s="15"/>
      <c r="D146" s="15"/>
      <c r="E146" s="29"/>
      <c r="F146" s="12"/>
      <c r="G146" s="12"/>
      <c r="H146" s="12"/>
    </row>
    <row r="147" spans="1:8" ht="12.75">
      <c r="A147" s="28"/>
      <c r="B147" s="28"/>
      <c r="C147" s="15"/>
      <c r="D147" s="15"/>
      <c r="E147" s="29"/>
      <c r="F147" s="12"/>
      <c r="G147" s="12"/>
      <c r="H147" s="12"/>
    </row>
    <row r="148" spans="1:8" ht="12.75">
      <c r="A148" s="28"/>
      <c r="B148" s="28"/>
      <c r="C148" s="15"/>
      <c r="D148" s="15"/>
      <c r="E148" s="29"/>
      <c r="F148" s="12"/>
      <c r="G148" s="12"/>
      <c r="H148" s="12"/>
    </row>
    <row r="149" spans="1:8" ht="12.75">
      <c r="A149" s="28"/>
      <c r="B149" s="28"/>
      <c r="C149" s="15"/>
      <c r="D149" s="15"/>
      <c r="E149" s="29"/>
      <c r="F149" s="12"/>
      <c r="G149" s="12"/>
      <c r="H149" s="12"/>
    </row>
    <row r="150" spans="1:8" ht="12.75">
      <c r="A150" s="28"/>
      <c r="B150" s="28"/>
      <c r="C150" s="15"/>
      <c r="D150" s="15"/>
      <c r="E150" s="29"/>
      <c r="F150" s="12"/>
      <c r="G150" s="12"/>
      <c r="H150" s="12"/>
    </row>
    <row r="151" spans="1:8" ht="12.75">
      <c r="A151" s="28"/>
      <c r="B151" s="28"/>
      <c r="C151" s="15"/>
      <c r="D151" s="15"/>
      <c r="E151" s="29"/>
      <c r="F151" s="12"/>
      <c r="G151" s="12"/>
      <c r="H151" s="12"/>
    </row>
    <row r="152" spans="1:8" ht="12.75">
      <c r="A152" s="28"/>
      <c r="B152" s="28"/>
      <c r="C152" s="15"/>
      <c r="D152" s="15"/>
      <c r="E152" s="29"/>
      <c r="F152" s="12"/>
      <c r="G152" s="12"/>
      <c r="H152" s="12"/>
    </row>
    <row r="153" spans="1:8" ht="12.75">
      <c r="A153" s="28"/>
      <c r="B153" s="28"/>
      <c r="C153" s="15"/>
      <c r="D153" s="15"/>
      <c r="E153" s="29"/>
      <c r="F153" s="12"/>
      <c r="G153" s="12"/>
      <c r="H153" s="12"/>
    </row>
    <row r="154" spans="1:8" ht="12.75">
      <c r="A154" s="28"/>
      <c r="B154" s="28"/>
      <c r="C154" s="15"/>
      <c r="D154" s="15"/>
      <c r="E154" s="29"/>
      <c r="F154" s="12"/>
      <c r="G154" s="12"/>
      <c r="H154" s="12"/>
    </row>
    <row r="155" spans="1:8" ht="12.75">
      <c r="A155" s="28"/>
      <c r="B155" s="28"/>
      <c r="C155" s="15"/>
      <c r="D155" s="15"/>
      <c r="E155" s="29"/>
      <c r="F155" s="12"/>
      <c r="G155" s="12"/>
      <c r="H155" s="12"/>
    </row>
    <row r="156" spans="1:8" ht="12.75">
      <c r="A156" s="28"/>
      <c r="B156" s="28"/>
      <c r="C156" s="15"/>
      <c r="D156" s="15"/>
      <c r="E156" s="29"/>
      <c r="F156" s="12"/>
      <c r="G156" s="12"/>
      <c r="H156" s="12"/>
    </row>
    <row r="157" spans="1:8" ht="12.75">
      <c r="A157" s="28"/>
      <c r="B157" s="28"/>
      <c r="C157" s="15"/>
      <c r="D157" s="15"/>
      <c r="E157" s="29"/>
      <c r="F157" s="12"/>
      <c r="G157" s="12"/>
      <c r="H157" s="12"/>
    </row>
    <row r="158" spans="1:8" ht="12.75">
      <c r="A158" s="28"/>
      <c r="B158" s="28"/>
      <c r="C158" s="15"/>
      <c r="D158" s="15"/>
      <c r="E158" s="29"/>
      <c r="F158" s="12"/>
      <c r="G158" s="12"/>
      <c r="H158" s="12"/>
    </row>
    <row r="159" spans="1:8" ht="12.75">
      <c r="A159" s="28"/>
      <c r="B159" s="28"/>
      <c r="C159" s="15"/>
      <c r="D159" s="15"/>
      <c r="E159" s="29"/>
      <c r="F159" s="12"/>
      <c r="G159" s="12"/>
      <c r="H159" s="12"/>
    </row>
    <row r="160" spans="1:8" ht="12.75">
      <c r="A160" s="28"/>
      <c r="B160" s="28"/>
      <c r="C160" s="15"/>
      <c r="D160" s="15"/>
      <c r="E160" s="29"/>
      <c r="F160" s="12"/>
      <c r="G160" s="12"/>
      <c r="H160" s="12"/>
    </row>
    <row r="161" spans="1:8" ht="12.75">
      <c r="A161" s="28"/>
      <c r="B161" s="28"/>
      <c r="C161" s="15"/>
      <c r="D161" s="15"/>
      <c r="E161" s="29"/>
      <c r="F161" s="12"/>
      <c r="G161" s="12"/>
      <c r="H161" s="12"/>
    </row>
    <row r="162" spans="1:8" ht="12.75">
      <c r="A162" s="28"/>
      <c r="B162" s="28"/>
      <c r="C162" s="15"/>
      <c r="D162" s="15"/>
      <c r="E162" s="29"/>
      <c r="F162" s="12"/>
      <c r="G162" s="12"/>
      <c r="H162" s="12"/>
    </row>
    <row r="163" spans="1:8" ht="12.75">
      <c r="A163" s="28"/>
      <c r="B163" s="28"/>
      <c r="C163" s="15"/>
      <c r="D163" s="15"/>
      <c r="E163" s="29"/>
      <c r="F163" s="12"/>
      <c r="G163" s="12"/>
      <c r="H163" s="12"/>
    </row>
    <row r="164" spans="1:8" ht="12.75">
      <c r="A164" s="28"/>
      <c r="B164" s="28"/>
      <c r="C164" s="15"/>
      <c r="D164" s="15"/>
      <c r="E164" s="29"/>
      <c r="F164" s="12"/>
      <c r="G164" s="12"/>
      <c r="H164" s="12"/>
    </row>
    <row r="165" spans="1:8" ht="12.75">
      <c r="A165" s="28"/>
      <c r="B165" s="28"/>
      <c r="C165" s="15"/>
      <c r="D165" s="15"/>
      <c r="E165" s="29"/>
      <c r="F165" s="12"/>
      <c r="G165" s="12"/>
      <c r="H165" s="12"/>
    </row>
    <row r="166" spans="1:8" ht="12.75">
      <c r="A166" s="28"/>
      <c r="B166" s="28"/>
      <c r="C166" s="15"/>
      <c r="D166" s="15"/>
      <c r="E166" s="29"/>
      <c r="F166" s="12"/>
      <c r="G166" s="12"/>
      <c r="H166" s="12"/>
    </row>
    <row r="167" spans="1:8" ht="12.75">
      <c r="A167" s="28"/>
      <c r="B167" s="28"/>
      <c r="C167" s="15"/>
      <c r="D167" s="15"/>
      <c r="E167" s="29"/>
      <c r="F167" s="12"/>
      <c r="G167" s="12"/>
      <c r="H167" s="12"/>
    </row>
    <row r="168" spans="1:8" ht="12.75">
      <c r="A168" s="28"/>
      <c r="B168" s="28"/>
      <c r="C168" s="15"/>
      <c r="D168" s="15"/>
      <c r="E168" s="29"/>
      <c r="F168" s="12"/>
      <c r="G168" s="12"/>
      <c r="H168" s="12"/>
    </row>
    <row r="169" spans="1:8" ht="12.75">
      <c r="A169" s="28"/>
      <c r="B169" s="28"/>
      <c r="C169" s="15"/>
      <c r="D169" s="15"/>
      <c r="E169" s="29"/>
      <c r="F169" s="12"/>
      <c r="G169" s="12"/>
      <c r="H169" s="12"/>
    </row>
    <row r="170" spans="1:8" ht="12.75">
      <c r="A170" s="28"/>
      <c r="B170" s="28"/>
      <c r="C170" s="15"/>
      <c r="D170" s="15"/>
      <c r="E170" s="29"/>
      <c r="F170" s="12"/>
      <c r="G170" s="12"/>
      <c r="H170" s="12"/>
    </row>
    <row r="171" spans="1:8" ht="12.75">
      <c r="A171" s="28"/>
      <c r="B171" s="28"/>
      <c r="C171" s="15"/>
      <c r="D171" s="15"/>
      <c r="E171" s="29"/>
      <c r="F171" s="12"/>
      <c r="G171" s="12"/>
      <c r="H171" s="12"/>
    </row>
    <row r="172" spans="1:8" ht="12.75">
      <c r="A172" s="28"/>
      <c r="B172" s="28"/>
      <c r="C172" s="15"/>
      <c r="D172" s="15"/>
      <c r="E172" s="29"/>
      <c r="F172" s="12"/>
      <c r="G172" s="12"/>
      <c r="H172" s="12"/>
    </row>
    <row r="173" spans="1:8" ht="12.75">
      <c r="A173" s="28"/>
      <c r="B173" s="28"/>
      <c r="C173" s="15"/>
      <c r="D173" s="15"/>
      <c r="E173" s="29"/>
      <c r="F173" s="12"/>
      <c r="G173" s="12"/>
      <c r="H173" s="12"/>
    </row>
    <row r="174" spans="1:8" ht="12.75">
      <c r="A174" s="28"/>
      <c r="B174" s="28"/>
      <c r="C174" s="15"/>
      <c r="D174" s="15"/>
      <c r="E174" s="29"/>
      <c r="F174" s="12"/>
      <c r="G174" s="12"/>
      <c r="H174" s="12"/>
    </row>
    <row r="175" spans="1:8" ht="12.75">
      <c r="A175" s="28"/>
      <c r="B175" s="28"/>
      <c r="C175" s="15"/>
      <c r="D175" s="15"/>
      <c r="E175" s="29"/>
      <c r="F175" s="12"/>
      <c r="G175" s="12"/>
      <c r="H175" s="12"/>
    </row>
    <row r="176" spans="1:8" ht="12.75">
      <c r="A176" s="28"/>
      <c r="B176" s="28"/>
      <c r="C176" s="15"/>
      <c r="D176" s="15"/>
      <c r="E176" s="29"/>
      <c r="F176" s="12"/>
      <c r="G176" s="12"/>
      <c r="H176" s="12"/>
    </row>
    <row r="177" spans="1:8" ht="12.75">
      <c r="A177" s="28"/>
      <c r="B177" s="28"/>
      <c r="C177" s="15"/>
      <c r="D177" s="15"/>
      <c r="E177" s="29"/>
      <c r="F177" s="12"/>
      <c r="G177" s="12"/>
      <c r="H177" s="12"/>
    </row>
    <row r="178" spans="1:8" ht="12.75">
      <c r="A178" s="28"/>
      <c r="B178" s="28"/>
      <c r="C178" s="15"/>
      <c r="D178" s="15"/>
      <c r="E178" s="29"/>
      <c r="F178" s="12"/>
      <c r="G178" s="12"/>
      <c r="H178" s="12"/>
    </row>
    <row r="179" spans="1:8" ht="12.75">
      <c r="A179" s="28"/>
      <c r="B179" s="28"/>
      <c r="C179" s="15"/>
      <c r="D179" s="15"/>
      <c r="E179" s="29"/>
      <c r="F179" s="12"/>
      <c r="G179" s="12"/>
      <c r="H179" s="12"/>
    </row>
    <row r="180" spans="1:8" ht="12.75">
      <c r="A180" s="28"/>
      <c r="B180" s="28"/>
      <c r="C180" s="15"/>
      <c r="D180" s="15"/>
      <c r="E180" s="29"/>
      <c r="F180" s="12"/>
      <c r="G180" s="12"/>
      <c r="H180" s="12"/>
    </row>
    <row r="181" spans="1:8" ht="12.75">
      <c r="A181" s="28"/>
      <c r="B181" s="28"/>
      <c r="C181" s="15"/>
      <c r="D181" s="15"/>
      <c r="E181" s="29"/>
      <c r="F181" s="12"/>
      <c r="G181" s="12"/>
      <c r="H181" s="12"/>
    </row>
    <row r="182" spans="1:8" ht="12.75">
      <c r="A182" s="28"/>
      <c r="B182" s="28"/>
      <c r="C182" s="15"/>
      <c r="D182" s="15"/>
      <c r="E182" s="29"/>
      <c r="F182" s="12"/>
      <c r="G182" s="12"/>
      <c r="H182" s="12"/>
    </row>
    <row r="183" spans="1:8" ht="12.75">
      <c r="A183" s="28"/>
      <c r="B183" s="28"/>
      <c r="C183" s="15"/>
      <c r="D183" s="15"/>
      <c r="E183" s="29"/>
      <c r="F183" s="12"/>
      <c r="G183" s="12"/>
      <c r="H183" s="12"/>
    </row>
    <row r="184" spans="1:8" ht="12.75">
      <c r="A184" s="28"/>
      <c r="B184" s="28"/>
      <c r="C184" s="15"/>
      <c r="D184" s="15"/>
      <c r="E184" s="29"/>
      <c r="F184" s="12"/>
      <c r="G184" s="12"/>
      <c r="H184" s="12"/>
    </row>
    <row r="185" spans="1:8" ht="12.75">
      <c r="A185" s="28"/>
      <c r="B185" s="28"/>
      <c r="C185" s="15"/>
      <c r="D185" s="15"/>
      <c r="E185" s="29"/>
      <c r="F185" s="12"/>
      <c r="G185" s="12"/>
      <c r="H185" s="12"/>
    </row>
    <row r="186" spans="1:8" ht="12.75">
      <c r="A186" s="28"/>
      <c r="B186" s="28"/>
      <c r="C186" s="15"/>
      <c r="D186" s="15"/>
      <c r="E186" s="29"/>
      <c r="F186" s="12"/>
      <c r="G186" s="12"/>
      <c r="H186" s="12"/>
    </row>
    <row r="187" spans="1:8" ht="12.75">
      <c r="A187" s="28"/>
      <c r="B187" s="28"/>
      <c r="C187" s="15"/>
      <c r="D187" s="15"/>
      <c r="E187" s="29"/>
      <c r="F187" s="12"/>
      <c r="G187" s="12"/>
      <c r="H187" s="12"/>
    </row>
    <row r="188" spans="1:8" ht="12.75">
      <c r="A188" s="28"/>
      <c r="B188" s="28"/>
      <c r="C188" s="15"/>
      <c r="D188" s="15"/>
      <c r="E188" s="29"/>
      <c r="F188" s="12"/>
      <c r="G188" s="12"/>
      <c r="H188" s="12"/>
    </row>
    <row r="189" spans="1:8" ht="12.75">
      <c r="A189" s="28"/>
      <c r="B189" s="28"/>
      <c r="C189" s="15"/>
      <c r="D189" s="15"/>
      <c r="E189" s="29"/>
      <c r="F189" s="12"/>
      <c r="G189" s="12"/>
      <c r="H189" s="12"/>
    </row>
    <row r="190" spans="1:8" ht="12.75">
      <c r="A190" s="28"/>
      <c r="B190" s="28"/>
      <c r="C190" s="15"/>
      <c r="D190" s="15"/>
      <c r="E190" s="29"/>
      <c r="F190" s="12"/>
      <c r="G190" s="12"/>
      <c r="H190" s="12"/>
    </row>
    <row r="191" spans="1:8" ht="12.75">
      <c r="A191" s="28"/>
      <c r="B191" s="28"/>
      <c r="C191" s="15"/>
      <c r="D191" s="15"/>
      <c r="E191" s="29"/>
      <c r="F191" s="12"/>
      <c r="G191" s="12"/>
      <c r="H191" s="12"/>
    </row>
    <row r="192" spans="1:8" ht="12.75">
      <c r="A192" s="28"/>
      <c r="B192" s="28"/>
      <c r="C192" s="15"/>
      <c r="D192" s="15"/>
      <c r="E192" s="29"/>
      <c r="F192" s="12"/>
      <c r="G192" s="12"/>
      <c r="H192" s="12"/>
    </row>
    <row r="193" spans="1:8" ht="12.75">
      <c r="A193" s="28"/>
      <c r="B193" s="28"/>
      <c r="C193" s="15"/>
      <c r="D193" s="15"/>
      <c r="E193" s="29"/>
      <c r="F193" s="12"/>
      <c r="G193" s="12"/>
      <c r="H193" s="12"/>
    </row>
    <row r="194" spans="1:8" ht="12.75">
      <c r="A194" s="28"/>
      <c r="B194" s="28"/>
      <c r="C194" s="15"/>
      <c r="D194" s="15"/>
      <c r="E194" s="29"/>
      <c r="F194" s="12"/>
      <c r="G194" s="12"/>
      <c r="H194" s="12"/>
    </row>
    <row r="195" spans="1:8" ht="12.75">
      <c r="A195" s="28"/>
      <c r="B195" s="28"/>
      <c r="C195" s="15"/>
      <c r="D195" s="15"/>
      <c r="E195" s="29"/>
      <c r="F195" s="12"/>
      <c r="G195" s="12"/>
      <c r="H195" s="12"/>
    </row>
    <row r="196" spans="1:8" ht="12.75">
      <c r="A196" s="28"/>
      <c r="B196" s="28"/>
      <c r="C196" s="15"/>
      <c r="D196" s="15"/>
      <c r="E196" s="29"/>
      <c r="F196" s="12"/>
      <c r="G196" s="12"/>
      <c r="H196" s="12"/>
    </row>
    <row r="197" spans="1:8" ht="12.75">
      <c r="A197" s="28"/>
      <c r="B197" s="28"/>
      <c r="C197" s="15"/>
      <c r="D197" s="15"/>
      <c r="E197" s="29"/>
      <c r="F197" s="12"/>
      <c r="G197" s="12"/>
      <c r="H197" s="12"/>
    </row>
    <row r="198" spans="1:8" ht="12.75">
      <c r="A198" s="28"/>
      <c r="B198" s="28"/>
      <c r="C198" s="15"/>
      <c r="D198" s="15"/>
      <c r="E198" s="29"/>
      <c r="F198" s="12"/>
      <c r="G198" s="12"/>
      <c r="H198" s="12"/>
    </row>
    <row r="199" spans="1:8" ht="12.75">
      <c r="A199" s="28"/>
      <c r="B199" s="28"/>
      <c r="C199" s="15"/>
      <c r="D199" s="15"/>
      <c r="E199" s="29"/>
      <c r="F199" s="12"/>
      <c r="G199" s="12"/>
      <c r="H199" s="12"/>
    </row>
    <row r="200" spans="1:8" ht="12.75">
      <c r="A200" s="28"/>
      <c r="B200" s="28"/>
      <c r="C200" s="15"/>
      <c r="D200" s="15"/>
      <c r="E200" s="29"/>
      <c r="F200" s="12"/>
      <c r="G200" s="12"/>
      <c r="H200" s="12"/>
    </row>
    <row r="201" spans="1:8" ht="12.75">
      <c r="A201" s="28"/>
      <c r="B201" s="28"/>
      <c r="C201" s="15"/>
      <c r="D201" s="15"/>
      <c r="E201" s="29"/>
      <c r="F201" s="12"/>
      <c r="G201" s="12"/>
      <c r="H201" s="12"/>
    </row>
    <row r="202" spans="1:8" ht="12.75">
      <c r="A202" s="28"/>
      <c r="B202" s="28"/>
      <c r="C202" s="15"/>
      <c r="D202" s="15"/>
      <c r="E202" s="29"/>
      <c r="F202" s="12"/>
      <c r="G202" s="12"/>
      <c r="H202" s="12"/>
    </row>
    <row r="203" spans="1:8" ht="12.75">
      <c r="A203" s="28"/>
      <c r="B203" s="28"/>
      <c r="C203" s="15"/>
      <c r="D203" s="15"/>
      <c r="E203" s="29"/>
      <c r="F203" s="12"/>
      <c r="G203" s="12"/>
      <c r="H203" s="12"/>
    </row>
    <row r="204" spans="1:8" ht="12.75">
      <c r="A204" s="28"/>
      <c r="B204" s="28"/>
      <c r="C204" s="15"/>
      <c r="D204" s="15"/>
      <c r="E204" s="29"/>
      <c r="F204" s="12"/>
      <c r="G204" s="12"/>
      <c r="H204" s="12"/>
    </row>
    <row r="205" spans="1:8" ht="12.75">
      <c r="A205" s="28"/>
      <c r="B205" s="28"/>
      <c r="C205" s="15"/>
      <c r="D205" s="15"/>
      <c r="E205" s="29"/>
      <c r="F205" s="12"/>
      <c r="G205" s="12"/>
      <c r="H205" s="12"/>
    </row>
    <row r="206" spans="1:8" ht="12.75">
      <c r="A206" s="28"/>
      <c r="B206" s="28"/>
      <c r="C206" s="15"/>
      <c r="D206" s="15"/>
      <c r="E206" s="29"/>
      <c r="F206" s="12"/>
      <c r="G206" s="12"/>
      <c r="H206" s="12"/>
    </row>
    <row r="207" spans="1:8" ht="12.75">
      <c r="A207" s="28"/>
      <c r="B207" s="28"/>
      <c r="C207" s="15"/>
      <c r="D207" s="15"/>
      <c r="E207" s="29"/>
      <c r="F207" s="12"/>
      <c r="G207" s="12"/>
      <c r="H207" s="12"/>
    </row>
    <row r="208" spans="1:8" ht="12.75">
      <c r="A208" s="28"/>
      <c r="B208" s="28"/>
      <c r="C208" s="15"/>
      <c r="D208" s="15"/>
      <c r="E208" s="29"/>
      <c r="F208" s="12"/>
      <c r="G208" s="12"/>
      <c r="H208" s="12"/>
    </row>
    <row r="209" spans="1:8" ht="12.75">
      <c r="A209" s="28"/>
      <c r="B209" s="28"/>
      <c r="C209" s="15"/>
      <c r="D209" s="15"/>
      <c r="E209" s="29"/>
      <c r="F209" s="12"/>
      <c r="G209" s="12"/>
      <c r="H209" s="12"/>
    </row>
    <row r="210" spans="1:8" ht="12.75">
      <c r="A210" s="28"/>
      <c r="B210" s="28"/>
      <c r="C210" s="15"/>
      <c r="D210" s="15"/>
      <c r="E210" s="29"/>
      <c r="F210" s="12"/>
      <c r="G210" s="12"/>
      <c r="H210" s="12"/>
    </row>
    <row r="211" spans="1:8" ht="12.75">
      <c r="A211" s="28"/>
      <c r="B211" s="28"/>
      <c r="C211" s="15"/>
      <c r="D211" s="15"/>
      <c r="E211" s="29"/>
      <c r="F211" s="12"/>
      <c r="G211" s="12"/>
      <c r="H211" s="12"/>
    </row>
    <row r="212" spans="1:8" ht="12.75">
      <c r="A212" s="28"/>
      <c r="B212" s="28"/>
      <c r="C212" s="15"/>
      <c r="D212" s="15"/>
      <c r="E212" s="29"/>
      <c r="F212" s="12"/>
      <c r="G212" s="12"/>
      <c r="H212" s="12"/>
    </row>
    <row r="213" spans="1:8" ht="12.75">
      <c r="A213" s="28"/>
      <c r="B213" s="28"/>
      <c r="C213" s="15"/>
      <c r="D213" s="15"/>
      <c r="E213" s="29"/>
      <c r="F213" s="12"/>
      <c r="G213" s="12"/>
      <c r="H213" s="12"/>
    </row>
    <row r="214" spans="1:8" ht="12.75">
      <c r="A214" s="28"/>
      <c r="B214" s="28"/>
      <c r="C214" s="15"/>
      <c r="D214" s="15"/>
      <c r="E214" s="29"/>
      <c r="F214" s="12"/>
      <c r="G214" s="12"/>
      <c r="H214" s="12"/>
    </row>
    <row r="215" spans="1:8" ht="12.75">
      <c r="A215" s="28"/>
      <c r="B215" s="28"/>
      <c r="C215" s="15"/>
      <c r="D215" s="15"/>
      <c r="E215" s="29"/>
      <c r="F215" s="12"/>
      <c r="G215" s="12"/>
      <c r="H215" s="12"/>
    </row>
    <row r="216" spans="1:8" ht="12.75">
      <c r="A216" s="28"/>
      <c r="B216" s="28"/>
      <c r="C216" s="15"/>
      <c r="D216" s="15"/>
      <c r="E216" s="29"/>
      <c r="F216" s="12"/>
      <c r="G216" s="12"/>
      <c r="H216" s="12"/>
    </row>
    <row r="217" spans="1:8" ht="12.75">
      <c r="A217" s="28"/>
      <c r="B217" s="28"/>
      <c r="C217" s="15"/>
      <c r="D217" s="15"/>
      <c r="E217" s="29"/>
      <c r="F217" s="12"/>
      <c r="G217" s="12"/>
      <c r="H217" s="12"/>
    </row>
    <row r="218" spans="1:8" ht="12.75">
      <c r="A218" s="28"/>
      <c r="B218" s="28"/>
      <c r="C218" s="15"/>
      <c r="D218" s="15"/>
      <c r="E218" s="29"/>
      <c r="F218" s="12"/>
      <c r="G218" s="12"/>
      <c r="H218" s="12"/>
    </row>
    <row r="219" spans="1:8" ht="12.75">
      <c r="A219" s="28"/>
      <c r="B219" s="28"/>
      <c r="C219" s="15"/>
      <c r="D219" s="15"/>
      <c r="E219" s="29"/>
      <c r="F219" s="12"/>
      <c r="G219" s="12"/>
      <c r="H219" s="12"/>
    </row>
    <row r="220" spans="1:8" ht="12.75">
      <c r="A220" s="28"/>
      <c r="B220" s="28"/>
      <c r="C220" s="15"/>
      <c r="D220" s="15"/>
      <c r="E220" s="29"/>
      <c r="F220" s="12"/>
      <c r="G220" s="12"/>
      <c r="H220" s="12"/>
    </row>
    <row r="221" spans="1:8" ht="12.75">
      <c r="A221" s="28"/>
      <c r="B221" s="28"/>
      <c r="C221" s="15"/>
      <c r="D221" s="15"/>
      <c r="E221" s="29"/>
      <c r="F221" s="12"/>
      <c r="G221" s="12"/>
      <c r="H221" s="12"/>
    </row>
    <row r="222" spans="1:8" ht="12.75">
      <c r="A222" s="28"/>
      <c r="B222" s="28"/>
      <c r="C222" s="15"/>
      <c r="D222" s="15"/>
      <c r="E222" s="29"/>
      <c r="F222" s="12"/>
      <c r="G222" s="12"/>
      <c r="H222" s="12"/>
    </row>
    <row r="223" spans="1:8" ht="12.75">
      <c r="A223" s="28"/>
      <c r="B223" s="28"/>
      <c r="C223" s="15"/>
      <c r="D223" s="15"/>
      <c r="E223" s="29"/>
      <c r="F223" s="12"/>
      <c r="G223" s="12"/>
      <c r="H223" s="12"/>
    </row>
    <row r="224" spans="1:8" ht="12.75">
      <c r="A224" s="28"/>
      <c r="B224" s="28"/>
      <c r="C224" s="15"/>
      <c r="D224" s="15"/>
      <c r="E224" s="29"/>
      <c r="F224" s="12"/>
      <c r="G224" s="12"/>
      <c r="H224" s="12"/>
    </row>
  </sheetData>
  <sheetProtection selectLockedCells="1" selectUnlockedCells="1"/>
  <mergeCells count="77">
    <mergeCell ref="H9:H11"/>
    <mergeCell ref="H44:H46"/>
    <mergeCell ref="G9:G11"/>
    <mergeCell ref="G44:G46"/>
    <mergeCell ref="A38:D38"/>
    <mergeCell ref="C57:D57"/>
    <mergeCell ref="A55:D55"/>
    <mergeCell ref="B52:D52"/>
    <mergeCell ref="A51:D51"/>
    <mergeCell ref="A50:D50"/>
    <mergeCell ref="A53:D53"/>
    <mergeCell ref="A54:D54"/>
    <mergeCell ref="A9:E11"/>
    <mergeCell ref="A14:D14"/>
    <mergeCell ref="A13:D13"/>
    <mergeCell ref="C33:D33"/>
    <mergeCell ref="C17:C20"/>
    <mergeCell ref="A16:B24"/>
    <mergeCell ref="C16:D16"/>
    <mergeCell ref="C22:D22"/>
    <mergeCell ref="C21:D21"/>
    <mergeCell ref="C24:D24"/>
    <mergeCell ref="A82:D82"/>
    <mergeCell ref="A12:E12"/>
    <mergeCell ref="A40:D40"/>
    <mergeCell ref="A26:B35"/>
    <mergeCell ref="A36:D36"/>
    <mergeCell ref="C26:D26"/>
    <mergeCell ref="C30:D30"/>
    <mergeCell ref="C31:D31"/>
    <mergeCell ref="A60:D60"/>
    <mergeCell ref="C56:D56"/>
    <mergeCell ref="A83:D83"/>
    <mergeCell ref="A73:D73"/>
    <mergeCell ref="A74:D74"/>
    <mergeCell ref="A81:D81"/>
    <mergeCell ref="A76:D76"/>
    <mergeCell ref="A77:D77"/>
    <mergeCell ref="A75:D75"/>
    <mergeCell ref="A78:D78"/>
    <mergeCell ref="A79:D79"/>
    <mergeCell ref="A80:D80"/>
    <mergeCell ref="A58:D58"/>
    <mergeCell ref="A64:D64"/>
    <mergeCell ref="C61:D61"/>
    <mergeCell ref="C62:D62"/>
    <mergeCell ref="A61:B62"/>
    <mergeCell ref="A63:D63"/>
    <mergeCell ref="B59:D59"/>
    <mergeCell ref="A72:D72"/>
    <mergeCell ref="A71:D71"/>
    <mergeCell ref="A66:B69"/>
    <mergeCell ref="A65:D65"/>
    <mergeCell ref="C66:D66"/>
    <mergeCell ref="C68:D68"/>
    <mergeCell ref="C69:D69"/>
    <mergeCell ref="A70:D70"/>
    <mergeCell ref="A15:D15"/>
    <mergeCell ref="C34:D34"/>
    <mergeCell ref="F44:F46"/>
    <mergeCell ref="A48:D48"/>
    <mergeCell ref="A47:E47"/>
    <mergeCell ref="C28:D28"/>
    <mergeCell ref="A37:D37"/>
    <mergeCell ref="A39:D39"/>
    <mergeCell ref="C29:D29"/>
    <mergeCell ref="C35:D35"/>
    <mergeCell ref="A3:D3"/>
    <mergeCell ref="A2:D2"/>
    <mergeCell ref="A7:F7"/>
    <mergeCell ref="A49:D49"/>
    <mergeCell ref="A5:F5"/>
    <mergeCell ref="A25:D25"/>
    <mergeCell ref="A42:F42"/>
    <mergeCell ref="A44:E46"/>
    <mergeCell ref="A41:D41"/>
    <mergeCell ref="F9:F11"/>
  </mergeCells>
  <printOptions horizontalCentered="1"/>
  <pageMargins left="0.21" right="0.24" top="0.2362204724409449" bottom="1.58" header="0.2362204724409449" footer="1.59"/>
  <pageSetup fitToHeight="2" fitToWidth="1" horizontalDpi="600" verticalDpi="600" orientation="portrait" paperSize="9" scale="67" r:id="rId3"/>
  <rowBreaks count="1" manualBreakCount="1">
    <brk id="4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6"/>
  <sheetViews>
    <sheetView zoomScale="75" zoomScaleNormal="75" zoomScalePageLayoutView="0" workbookViewId="0" topLeftCell="A1">
      <pane ySplit="1" topLeftCell="A42" activePane="bottomLeft" state="frozen"/>
      <selection pane="topLeft" activeCell="A1" sqref="A1"/>
      <selection pane="bottomLeft" activeCell="A61" sqref="A1:H64"/>
    </sheetView>
  </sheetViews>
  <sheetFormatPr defaultColWidth="9.140625" defaultRowHeight="12.75"/>
  <cols>
    <col min="1" max="1" width="6.7109375" style="0" customWidth="1"/>
    <col min="2" max="2" width="7.7109375" style="0" customWidth="1"/>
    <col min="4" max="4" width="59.00390625" style="0" customWidth="1"/>
    <col min="5" max="5" width="5.57421875" style="0" customWidth="1"/>
    <col min="6" max="6" width="18.140625" style="0" customWidth="1"/>
    <col min="7" max="7" width="17.421875" style="0" customWidth="1"/>
    <col min="8" max="8" width="19.421875" style="0" customWidth="1"/>
  </cols>
  <sheetData>
    <row r="1" spans="9:11" ht="22.5" customHeight="1">
      <c r="I1" s="7"/>
      <c r="J1" s="7"/>
      <c r="K1" s="7"/>
    </row>
    <row r="2" spans="1:6" ht="15.75">
      <c r="A2" s="300" t="s">
        <v>110</v>
      </c>
      <c r="B2" s="300"/>
      <c r="C2" s="300"/>
      <c r="D2" s="300"/>
      <c r="E2" s="300"/>
      <c r="F2" s="300"/>
    </row>
    <row r="3" spans="1:8" ht="7.5" customHeight="1" thickBot="1">
      <c r="A3" s="54"/>
      <c r="B3" s="54"/>
      <c r="C3" s="54"/>
      <c r="D3" s="54"/>
      <c r="E3" s="54"/>
      <c r="F3" s="54"/>
      <c r="G3" s="54"/>
      <c r="H3" s="54"/>
    </row>
    <row r="4" spans="1:8" ht="46.5" customHeight="1">
      <c r="A4" s="261" t="s">
        <v>0</v>
      </c>
      <c r="B4" s="262"/>
      <c r="C4" s="262"/>
      <c r="D4" s="262"/>
      <c r="E4" s="262"/>
      <c r="F4" s="195" t="s">
        <v>175</v>
      </c>
      <c r="G4" s="195" t="s">
        <v>177</v>
      </c>
      <c r="H4" s="195" t="s">
        <v>178</v>
      </c>
    </row>
    <row r="5" spans="1:8" ht="15.75" customHeight="1" hidden="1" thickBot="1">
      <c r="A5" s="263"/>
      <c r="B5" s="264"/>
      <c r="C5" s="264"/>
      <c r="D5" s="264"/>
      <c r="E5" s="264"/>
      <c r="F5" s="196"/>
      <c r="G5" s="196"/>
      <c r="H5" s="196"/>
    </row>
    <row r="6" spans="1:8" ht="13.5" customHeight="1" hidden="1" thickBot="1">
      <c r="A6" s="263"/>
      <c r="B6" s="264"/>
      <c r="C6" s="264"/>
      <c r="D6" s="264"/>
      <c r="E6" s="264"/>
      <c r="F6" s="197"/>
      <c r="G6" s="197"/>
      <c r="H6" s="197"/>
    </row>
    <row r="7" spans="1:8" s="50" customFormat="1" ht="15">
      <c r="A7" s="277">
        <v>1</v>
      </c>
      <c r="B7" s="278"/>
      <c r="C7" s="278"/>
      <c r="D7" s="278"/>
      <c r="E7" s="278"/>
      <c r="F7" s="49">
        <v>2</v>
      </c>
      <c r="G7" s="49">
        <v>3</v>
      </c>
      <c r="H7" s="49">
        <v>4</v>
      </c>
    </row>
    <row r="8" spans="1:8" ht="27.75" customHeight="1">
      <c r="A8" s="265" t="s">
        <v>27</v>
      </c>
      <c r="B8" s="268" t="s">
        <v>28</v>
      </c>
      <c r="C8" s="269"/>
      <c r="D8" s="270"/>
      <c r="E8" s="24" t="s">
        <v>75</v>
      </c>
      <c r="F8" s="77">
        <v>2200</v>
      </c>
      <c r="G8" s="77">
        <v>2200</v>
      </c>
      <c r="H8" s="77">
        <v>2200</v>
      </c>
    </row>
    <row r="9" spans="1:8" ht="27.75" customHeight="1">
      <c r="A9" s="266"/>
      <c r="B9" s="207" t="s">
        <v>29</v>
      </c>
      <c r="C9" s="216"/>
      <c r="D9" s="208"/>
      <c r="E9" s="24" t="s">
        <v>76</v>
      </c>
      <c r="F9" s="123">
        <f>F10+F13+F14+F15</f>
        <v>17173.4</v>
      </c>
      <c r="G9" s="123">
        <f>G10+G13+G14+G15</f>
        <v>17873.4</v>
      </c>
      <c r="H9" s="123">
        <f>H10+H13+H14+H15</f>
        <v>17985.600000000002</v>
      </c>
    </row>
    <row r="10" spans="1:8" ht="27.75" customHeight="1">
      <c r="A10" s="266"/>
      <c r="B10" s="274" t="s">
        <v>1</v>
      </c>
      <c r="C10" s="207" t="s">
        <v>71</v>
      </c>
      <c r="D10" s="208"/>
      <c r="E10" s="24" t="s">
        <v>77</v>
      </c>
      <c r="F10" s="77">
        <v>14561.5</v>
      </c>
      <c r="G10" s="143">
        <f>14561.5+700</f>
        <v>15261.5</v>
      </c>
      <c r="H10" s="143">
        <f>14561.5+700</f>
        <v>15261.5</v>
      </c>
    </row>
    <row r="11" spans="1:8" ht="27.75" customHeight="1">
      <c r="A11" s="266"/>
      <c r="B11" s="275"/>
      <c r="C11" s="303" t="s">
        <v>58</v>
      </c>
      <c r="D11" s="37" t="s">
        <v>30</v>
      </c>
      <c r="E11" s="24" t="s">
        <v>78</v>
      </c>
      <c r="F11" s="77">
        <v>100</v>
      </c>
      <c r="G11" s="77">
        <v>100</v>
      </c>
      <c r="H11" s="77">
        <v>87</v>
      </c>
    </row>
    <row r="12" spans="1:8" ht="27.75" customHeight="1">
      <c r="A12" s="266"/>
      <c r="B12" s="275"/>
      <c r="C12" s="304"/>
      <c r="D12" s="37" t="s">
        <v>31</v>
      </c>
      <c r="E12" s="24" t="s">
        <v>79</v>
      </c>
      <c r="F12" s="77">
        <v>100</v>
      </c>
      <c r="G12" s="77">
        <v>100</v>
      </c>
      <c r="H12" s="77">
        <v>100</v>
      </c>
    </row>
    <row r="13" spans="1:8" ht="27.75" customHeight="1">
      <c r="A13" s="266"/>
      <c r="B13" s="275"/>
      <c r="C13" s="207" t="s">
        <v>32</v>
      </c>
      <c r="D13" s="208"/>
      <c r="E13" s="24" t="s">
        <v>80</v>
      </c>
      <c r="F13" s="77">
        <v>2611.9</v>
      </c>
      <c r="G13" s="77">
        <v>2611.9</v>
      </c>
      <c r="H13" s="77">
        <v>2636.4</v>
      </c>
    </row>
    <row r="14" spans="1:8" ht="27.75" customHeight="1">
      <c r="A14" s="266"/>
      <c r="B14" s="275"/>
      <c r="C14" s="207" t="s">
        <v>33</v>
      </c>
      <c r="D14" s="208"/>
      <c r="E14" s="24" t="s">
        <v>81</v>
      </c>
      <c r="F14" s="77"/>
      <c r="G14" s="77"/>
      <c r="H14" s="77"/>
    </row>
    <row r="15" spans="1:8" ht="27.75" customHeight="1">
      <c r="A15" s="266"/>
      <c r="B15" s="276"/>
      <c r="C15" s="198" t="s">
        <v>145</v>
      </c>
      <c r="D15" s="199"/>
      <c r="E15" s="24" t="s">
        <v>82</v>
      </c>
      <c r="F15" s="77"/>
      <c r="G15" s="77"/>
      <c r="H15" s="77">
        <v>87.7</v>
      </c>
    </row>
    <row r="16" spans="1:8" ht="27.75" customHeight="1">
      <c r="A16" s="266"/>
      <c r="B16" s="207" t="s">
        <v>34</v>
      </c>
      <c r="C16" s="216"/>
      <c r="D16" s="208"/>
      <c r="E16" s="24" t="s">
        <v>83</v>
      </c>
      <c r="F16" s="77">
        <v>18559.8</v>
      </c>
      <c r="G16" s="77">
        <v>18559.8</v>
      </c>
      <c r="H16" s="77">
        <v>17393.1</v>
      </c>
    </row>
    <row r="17" spans="1:8" ht="27.75" customHeight="1">
      <c r="A17" s="266"/>
      <c r="B17" s="271" t="s">
        <v>3</v>
      </c>
      <c r="C17" s="207" t="s">
        <v>72</v>
      </c>
      <c r="D17" s="208"/>
      <c r="E17" s="27">
        <v>10</v>
      </c>
      <c r="F17" s="77">
        <v>5583.6</v>
      </c>
      <c r="G17" s="77">
        <v>5583.6</v>
      </c>
      <c r="H17" s="77">
        <v>5330.6</v>
      </c>
    </row>
    <row r="18" spans="1:8" ht="27.75" customHeight="1">
      <c r="A18" s="266"/>
      <c r="B18" s="272"/>
      <c r="C18" s="26" t="s">
        <v>3</v>
      </c>
      <c r="D18" s="37" t="s">
        <v>105</v>
      </c>
      <c r="E18" s="27">
        <f>E17+1</f>
        <v>11</v>
      </c>
      <c r="F18" s="77">
        <v>15.1</v>
      </c>
      <c r="G18" s="77">
        <v>15.1</v>
      </c>
      <c r="H18" s="77">
        <v>11.3</v>
      </c>
    </row>
    <row r="19" spans="1:8" ht="27.75" customHeight="1">
      <c r="A19" s="266"/>
      <c r="B19" s="272"/>
      <c r="C19" s="207" t="s">
        <v>35</v>
      </c>
      <c r="D19" s="208"/>
      <c r="E19" s="27">
        <f aca="true" t="shared" si="0" ref="E19:E36">E18+1</f>
        <v>12</v>
      </c>
      <c r="F19" s="77">
        <v>600</v>
      </c>
      <c r="G19" s="77">
        <v>600</v>
      </c>
      <c r="H19" s="77">
        <v>543.9</v>
      </c>
    </row>
    <row r="20" spans="1:8" ht="27.75" customHeight="1">
      <c r="A20" s="266"/>
      <c r="B20" s="272"/>
      <c r="C20" s="26" t="s">
        <v>3</v>
      </c>
      <c r="D20" s="37" t="s">
        <v>73</v>
      </c>
      <c r="E20" s="27">
        <f t="shared" si="0"/>
        <v>13</v>
      </c>
      <c r="F20" s="77">
        <v>10</v>
      </c>
      <c r="G20" s="77">
        <v>10</v>
      </c>
      <c r="H20" s="77">
        <v>6.3</v>
      </c>
    </row>
    <row r="21" spans="1:8" ht="27.75" customHeight="1">
      <c r="A21" s="266"/>
      <c r="B21" s="272"/>
      <c r="C21" s="207" t="s">
        <v>36</v>
      </c>
      <c r="D21" s="208"/>
      <c r="E21" s="27">
        <f t="shared" si="0"/>
        <v>14</v>
      </c>
      <c r="F21" s="77">
        <v>6033.8</v>
      </c>
      <c r="G21" s="77">
        <v>6033.8</v>
      </c>
      <c r="H21" s="77">
        <v>6082.9</v>
      </c>
    </row>
    <row r="22" spans="1:8" ht="27.75" customHeight="1">
      <c r="A22" s="266"/>
      <c r="B22" s="272"/>
      <c r="C22" s="26" t="s">
        <v>3</v>
      </c>
      <c r="D22" s="37" t="s">
        <v>74</v>
      </c>
      <c r="E22" s="27">
        <f t="shared" si="0"/>
        <v>15</v>
      </c>
      <c r="F22" s="77">
        <v>68.6</v>
      </c>
      <c r="G22" s="77">
        <v>68.6</v>
      </c>
      <c r="H22" s="77">
        <v>64.5</v>
      </c>
    </row>
    <row r="23" spans="1:8" ht="27.75" customHeight="1">
      <c r="A23" s="266"/>
      <c r="B23" s="272"/>
      <c r="C23" s="207" t="s">
        <v>37</v>
      </c>
      <c r="D23" s="208"/>
      <c r="E23" s="27">
        <f t="shared" si="0"/>
        <v>16</v>
      </c>
      <c r="F23" s="77">
        <v>1939.3</v>
      </c>
      <c r="G23" s="77">
        <v>1939.3</v>
      </c>
      <c r="H23" s="77">
        <v>1787.7</v>
      </c>
    </row>
    <row r="24" spans="1:8" ht="27.75" customHeight="1">
      <c r="A24" s="266"/>
      <c r="B24" s="272"/>
      <c r="C24" s="26" t="s">
        <v>3</v>
      </c>
      <c r="D24" s="37" t="s">
        <v>73</v>
      </c>
      <c r="E24" s="27">
        <f t="shared" si="0"/>
        <v>17</v>
      </c>
      <c r="F24" s="77">
        <v>6.3</v>
      </c>
      <c r="G24" s="77">
        <v>6.3</v>
      </c>
      <c r="H24" s="77">
        <v>4.9</v>
      </c>
    </row>
    <row r="25" spans="1:8" ht="27.75" customHeight="1">
      <c r="A25" s="266"/>
      <c r="B25" s="272"/>
      <c r="C25" s="207" t="s">
        <v>38</v>
      </c>
      <c r="D25" s="208"/>
      <c r="E25" s="27">
        <f t="shared" si="0"/>
        <v>18</v>
      </c>
      <c r="F25" s="77">
        <v>728.3</v>
      </c>
      <c r="G25" s="77">
        <v>728.3</v>
      </c>
      <c r="H25" s="77">
        <v>687.1</v>
      </c>
    </row>
    <row r="26" spans="1:8" ht="27.75" customHeight="1">
      <c r="A26" s="266"/>
      <c r="B26" s="272"/>
      <c r="C26" s="26" t="s">
        <v>3</v>
      </c>
      <c r="D26" s="37" t="s">
        <v>73</v>
      </c>
      <c r="E26" s="27">
        <f t="shared" si="0"/>
        <v>19</v>
      </c>
      <c r="F26" s="77"/>
      <c r="G26" s="77"/>
      <c r="H26" s="77"/>
    </row>
    <row r="27" spans="1:8" ht="27.75" customHeight="1">
      <c r="A27" s="266"/>
      <c r="B27" s="272"/>
      <c r="C27" s="207" t="s">
        <v>39</v>
      </c>
      <c r="D27" s="208"/>
      <c r="E27" s="27">
        <f t="shared" si="0"/>
        <v>20</v>
      </c>
      <c r="F27" s="77">
        <v>100</v>
      </c>
      <c r="G27" s="77">
        <v>100</v>
      </c>
      <c r="H27" s="77">
        <v>82</v>
      </c>
    </row>
    <row r="28" spans="1:8" ht="27.75" customHeight="1">
      <c r="A28" s="266"/>
      <c r="B28" s="272"/>
      <c r="C28" s="26" t="s">
        <v>3</v>
      </c>
      <c r="D28" s="37" t="s">
        <v>73</v>
      </c>
      <c r="E28" s="27">
        <f t="shared" si="0"/>
        <v>21</v>
      </c>
      <c r="F28" s="77">
        <v>2</v>
      </c>
      <c r="G28" s="77">
        <v>2</v>
      </c>
      <c r="H28" s="77"/>
    </row>
    <row r="29" spans="1:8" ht="27.75" customHeight="1">
      <c r="A29" s="266"/>
      <c r="B29" s="272"/>
      <c r="C29" s="207" t="s">
        <v>149</v>
      </c>
      <c r="D29" s="208"/>
      <c r="E29" s="27">
        <f>E28+1</f>
        <v>22</v>
      </c>
      <c r="F29" s="77">
        <v>3574.8</v>
      </c>
      <c r="G29" s="77">
        <v>3574.8</v>
      </c>
      <c r="H29" s="77">
        <v>2878.9</v>
      </c>
    </row>
    <row r="30" spans="1:8" ht="27.75" customHeight="1">
      <c r="A30" s="266"/>
      <c r="B30" s="272"/>
      <c r="C30" s="274" t="s">
        <v>3</v>
      </c>
      <c r="D30" s="45" t="s">
        <v>106</v>
      </c>
      <c r="E30" s="27">
        <f t="shared" si="0"/>
        <v>23</v>
      </c>
      <c r="F30" s="77">
        <v>834</v>
      </c>
      <c r="G30" s="77">
        <v>834</v>
      </c>
      <c r="H30" s="77">
        <v>838.2</v>
      </c>
    </row>
    <row r="31" spans="1:8" ht="27.75" customHeight="1">
      <c r="A31" s="266"/>
      <c r="B31" s="272"/>
      <c r="C31" s="275"/>
      <c r="D31" s="45" t="s">
        <v>144</v>
      </c>
      <c r="E31" s="27">
        <f t="shared" si="0"/>
        <v>24</v>
      </c>
      <c r="F31" s="77">
        <v>824</v>
      </c>
      <c r="G31" s="77">
        <v>824</v>
      </c>
      <c r="H31" s="77">
        <v>826.7</v>
      </c>
    </row>
    <row r="32" spans="1:8" ht="27.75" customHeight="1">
      <c r="A32" s="266"/>
      <c r="B32" s="272"/>
      <c r="C32" s="275"/>
      <c r="D32" s="45" t="s">
        <v>123</v>
      </c>
      <c r="E32" s="27">
        <f t="shared" si="0"/>
        <v>25</v>
      </c>
      <c r="F32" s="77">
        <v>148.4</v>
      </c>
      <c r="G32" s="77">
        <v>148.4</v>
      </c>
      <c r="H32" s="77">
        <v>140.8</v>
      </c>
    </row>
    <row r="33" spans="1:8" ht="27.75" customHeight="1">
      <c r="A33" s="266"/>
      <c r="B33" s="272"/>
      <c r="C33" s="275"/>
      <c r="D33" s="45" t="s">
        <v>107</v>
      </c>
      <c r="E33" s="27">
        <f t="shared" si="0"/>
        <v>26</v>
      </c>
      <c r="F33" s="77">
        <v>1400</v>
      </c>
      <c r="G33" s="77">
        <v>1400</v>
      </c>
      <c r="H33" s="77">
        <v>606.3</v>
      </c>
    </row>
    <row r="34" spans="1:8" ht="31.5" customHeight="1">
      <c r="A34" s="266"/>
      <c r="B34" s="273"/>
      <c r="C34" s="207" t="s">
        <v>40</v>
      </c>
      <c r="D34" s="208"/>
      <c r="E34" s="27">
        <f>E33+1</f>
        <v>27</v>
      </c>
      <c r="F34" s="77"/>
      <c r="G34" s="77"/>
      <c r="H34" s="77"/>
    </row>
    <row r="35" spans="1:8" ht="27.75" customHeight="1">
      <c r="A35" s="266"/>
      <c r="B35" s="268" t="s">
        <v>146</v>
      </c>
      <c r="C35" s="269"/>
      <c r="D35" s="270"/>
      <c r="E35" s="27">
        <f t="shared" si="0"/>
        <v>28</v>
      </c>
      <c r="F35" s="123">
        <f>F8+F9-F16</f>
        <v>813.6000000000022</v>
      </c>
      <c r="G35" s="123">
        <f>G8+G9-G16</f>
        <v>1513.6000000000022</v>
      </c>
      <c r="H35" s="123">
        <f>H8+H9-H16</f>
        <v>2792.5000000000036</v>
      </c>
    </row>
    <row r="36" spans="1:8" ht="27.75" customHeight="1" thickBot="1">
      <c r="A36" s="267"/>
      <c r="B36" s="35" t="s">
        <v>93</v>
      </c>
      <c r="C36" s="301" t="s">
        <v>108</v>
      </c>
      <c r="D36" s="302"/>
      <c r="E36" s="47">
        <f t="shared" si="0"/>
        <v>29</v>
      </c>
      <c r="F36" s="78">
        <v>688.9</v>
      </c>
      <c r="G36" s="78">
        <f>G35-124.7</f>
        <v>1388.9000000000021</v>
      </c>
      <c r="H36" s="78">
        <v>1951.1</v>
      </c>
    </row>
    <row r="37" spans="1:6" ht="31.5" customHeight="1">
      <c r="A37" s="188" t="s">
        <v>131</v>
      </c>
      <c r="B37" s="188"/>
      <c r="C37" s="188"/>
      <c r="D37" s="188"/>
      <c r="E37" s="188"/>
      <c r="F37" s="188"/>
    </row>
    <row r="38" spans="1:8" ht="6.75" customHeight="1" thickBot="1">
      <c r="A38" s="53"/>
      <c r="B38" s="53"/>
      <c r="C38" s="53"/>
      <c r="D38" s="53"/>
      <c r="E38" s="53"/>
      <c r="F38" s="53"/>
      <c r="G38" s="53"/>
      <c r="H38" s="53"/>
    </row>
    <row r="39" spans="1:8" ht="42" customHeight="1">
      <c r="A39" s="261" t="s">
        <v>0</v>
      </c>
      <c r="B39" s="262"/>
      <c r="C39" s="262"/>
      <c r="D39" s="262"/>
      <c r="E39" s="262"/>
      <c r="F39" s="195" t="s">
        <v>175</v>
      </c>
      <c r="G39" s="195" t="s">
        <v>177</v>
      </c>
      <c r="H39" s="195" t="s">
        <v>178</v>
      </c>
    </row>
    <row r="40" spans="1:8" ht="15.75" customHeight="1" hidden="1">
      <c r="A40" s="263"/>
      <c r="B40" s="264"/>
      <c r="C40" s="264"/>
      <c r="D40" s="264"/>
      <c r="E40" s="264"/>
      <c r="F40" s="196"/>
      <c r="G40" s="196"/>
      <c r="H40" s="196"/>
    </row>
    <row r="41" spans="1:8" ht="13.5" customHeight="1" hidden="1">
      <c r="A41" s="263"/>
      <c r="B41" s="264"/>
      <c r="C41" s="264"/>
      <c r="D41" s="264"/>
      <c r="E41" s="264"/>
      <c r="F41" s="197"/>
      <c r="G41" s="197"/>
      <c r="H41" s="197"/>
    </row>
    <row r="42" spans="1:8" s="50" customFormat="1" ht="15.75" thickBot="1">
      <c r="A42" s="277">
        <v>1</v>
      </c>
      <c r="B42" s="278"/>
      <c r="C42" s="278"/>
      <c r="D42" s="278"/>
      <c r="E42" s="278"/>
      <c r="F42" s="49">
        <v>2</v>
      </c>
      <c r="G42" s="49">
        <v>3</v>
      </c>
      <c r="H42" s="49">
        <v>4</v>
      </c>
    </row>
    <row r="43" spans="1:8" ht="27.75" customHeight="1">
      <c r="A43" s="292" t="s">
        <v>43</v>
      </c>
      <c r="B43" s="297" t="s">
        <v>28</v>
      </c>
      <c r="C43" s="298"/>
      <c r="D43" s="299"/>
      <c r="E43" s="87">
        <f>E36+1</f>
        <v>30</v>
      </c>
      <c r="F43" s="79">
        <v>110000.9</v>
      </c>
      <c r="G43" s="79">
        <v>110000.9</v>
      </c>
      <c r="H43" s="79">
        <v>110000.9</v>
      </c>
    </row>
    <row r="44" spans="1:8" ht="27.75" customHeight="1">
      <c r="A44" s="293"/>
      <c r="B44" s="207" t="s">
        <v>29</v>
      </c>
      <c r="C44" s="216"/>
      <c r="D44" s="208"/>
      <c r="E44" s="27">
        <f>E43+1</f>
        <v>31</v>
      </c>
      <c r="F44" s="77">
        <v>5600</v>
      </c>
      <c r="G44" s="77">
        <v>5600</v>
      </c>
      <c r="H44" s="77">
        <v>8089.8</v>
      </c>
    </row>
    <row r="45" spans="1:8" ht="27.75" customHeight="1">
      <c r="A45" s="293"/>
      <c r="B45" s="274" t="s">
        <v>3</v>
      </c>
      <c r="C45" s="259" t="s">
        <v>120</v>
      </c>
      <c r="D45" s="208"/>
      <c r="E45" s="27">
        <f aca="true" t="shared" si="1" ref="E45:E50">E44+1</f>
        <v>32</v>
      </c>
      <c r="F45" s="133">
        <v>3690.5</v>
      </c>
      <c r="G45" s="133">
        <v>3690.5</v>
      </c>
      <c r="H45" s="133">
        <v>3690.5</v>
      </c>
    </row>
    <row r="46" spans="1:8" ht="27.75" customHeight="1">
      <c r="A46" s="293"/>
      <c r="B46" s="275"/>
      <c r="C46" s="259" t="s">
        <v>121</v>
      </c>
      <c r="D46" s="208"/>
      <c r="E46" s="27">
        <f t="shared" si="1"/>
        <v>33</v>
      </c>
      <c r="F46" s="77"/>
      <c r="G46" s="77"/>
      <c r="H46" s="77"/>
    </row>
    <row r="47" spans="1:8" ht="27.75" customHeight="1">
      <c r="A47" s="293"/>
      <c r="B47" s="276"/>
      <c r="C47" s="259" t="s">
        <v>44</v>
      </c>
      <c r="D47" s="208"/>
      <c r="E47" s="27">
        <f t="shared" si="1"/>
        <v>34</v>
      </c>
      <c r="F47" s="77"/>
      <c r="G47" s="77"/>
      <c r="H47" s="77"/>
    </row>
    <row r="48" spans="1:8" ht="27.75" customHeight="1">
      <c r="A48" s="293"/>
      <c r="B48" s="284" t="s">
        <v>34</v>
      </c>
      <c r="C48" s="284"/>
      <c r="D48" s="284"/>
      <c r="E48" s="27">
        <f t="shared" si="1"/>
        <v>35</v>
      </c>
      <c r="F48" s="77">
        <v>4200</v>
      </c>
      <c r="G48" s="77">
        <v>4200</v>
      </c>
      <c r="H48" s="77">
        <v>4679.7</v>
      </c>
    </row>
    <row r="49" spans="1:8" ht="27.75" customHeight="1">
      <c r="A49" s="293"/>
      <c r="B49" s="274" t="s">
        <v>3</v>
      </c>
      <c r="C49" s="290" t="s">
        <v>45</v>
      </c>
      <c r="D49" s="284"/>
      <c r="E49" s="27">
        <f t="shared" si="1"/>
        <v>36</v>
      </c>
      <c r="F49" s="77"/>
      <c r="G49" s="77"/>
      <c r="H49" s="77"/>
    </row>
    <row r="50" spans="1:8" ht="27.75" customHeight="1">
      <c r="A50" s="293"/>
      <c r="B50" s="275"/>
      <c r="C50" s="290" t="s">
        <v>44</v>
      </c>
      <c r="D50" s="284"/>
      <c r="E50" s="27">
        <f t="shared" si="1"/>
        <v>37</v>
      </c>
      <c r="F50" s="77"/>
      <c r="G50" s="77"/>
      <c r="H50" s="77"/>
    </row>
    <row r="51" spans="1:8" ht="27.75" customHeight="1" thickBot="1">
      <c r="A51" s="294"/>
      <c r="B51" s="285" t="s">
        <v>169</v>
      </c>
      <c r="C51" s="285"/>
      <c r="D51" s="285"/>
      <c r="E51" s="47">
        <f aca="true" t="shared" si="2" ref="E51:E64">E50+1</f>
        <v>38</v>
      </c>
      <c r="F51" s="122">
        <f>F43+F44-F48</f>
        <v>111400.9</v>
      </c>
      <c r="G51" s="122">
        <f>G43+G44-G48</f>
        <v>111400.9</v>
      </c>
      <c r="H51" s="122">
        <f>H43+H44-H48</f>
        <v>113411</v>
      </c>
    </row>
    <row r="52" spans="1:8" ht="27.75" customHeight="1">
      <c r="A52" s="286" t="s">
        <v>128</v>
      </c>
      <c r="B52" s="291" t="s">
        <v>28</v>
      </c>
      <c r="C52" s="291"/>
      <c r="D52" s="291"/>
      <c r="E52" s="87">
        <f t="shared" si="2"/>
        <v>39</v>
      </c>
      <c r="F52" s="79">
        <v>348.1</v>
      </c>
      <c r="G52" s="79">
        <v>348.1</v>
      </c>
      <c r="H52" s="79">
        <v>348.1</v>
      </c>
    </row>
    <row r="53" spans="1:8" ht="27.75" customHeight="1">
      <c r="A53" s="295"/>
      <c r="B53" s="284" t="s">
        <v>29</v>
      </c>
      <c r="C53" s="284"/>
      <c r="D53" s="284"/>
      <c r="E53" s="27">
        <f t="shared" si="2"/>
        <v>40</v>
      </c>
      <c r="F53" s="77">
        <f>4000</f>
        <v>4000</v>
      </c>
      <c r="G53" s="77">
        <f>4000+122.9</f>
        <v>4122.9</v>
      </c>
      <c r="H53" s="77">
        <v>4436.6</v>
      </c>
    </row>
    <row r="54" spans="1:8" ht="27.75" customHeight="1">
      <c r="A54" s="295"/>
      <c r="B54" s="284" t="s">
        <v>34</v>
      </c>
      <c r="C54" s="284"/>
      <c r="D54" s="284"/>
      <c r="E54" s="27">
        <f t="shared" si="2"/>
        <v>41</v>
      </c>
      <c r="F54" s="77">
        <f>3960</f>
        <v>3960</v>
      </c>
      <c r="G54" s="77">
        <f>3960+122.9</f>
        <v>4082.9</v>
      </c>
      <c r="H54" s="77">
        <v>3320.1</v>
      </c>
    </row>
    <row r="55" spans="1:8" ht="27.75" customHeight="1" thickBot="1">
      <c r="A55" s="296"/>
      <c r="B55" s="285" t="s">
        <v>170</v>
      </c>
      <c r="C55" s="285"/>
      <c r="D55" s="285"/>
      <c r="E55" s="47">
        <f t="shared" si="2"/>
        <v>42</v>
      </c>
      <c r="F55" s="122">
        <f>F52+F53-F54</f>
        <v>388.10000000000036</v>
      </c>
      <c r="G55" s="122">
        <f>G52+G53-G54</f>
        <v>388.0999999999999</v>
      </c>
      <c r="H55" s="122">
        <f>H52+H53-H54</f>
        <v>1464.6000000000008</v>
      </c>
    </row>
    <row r="56" spans="1:8" ht="27.75" customHeight="1">
      <c r="A56" s="286" t="s">
        <v>42</v>
      </c>
      <c r="B56" s="291" t="s">
        <v>28</v>
      </c>
      <c r="C56" s="291"/>
      <c r="D56" s="291"/>
      <c r="E56" s="87">
        <f t="shared" si="2"/>
        <v>43</v>
      </c>
      <c r="F56" s="79">
        <v>144.5</v>
      </c>
      <c r="G56" s="79">
        <v>144.5</v>
      </c>
      <c r="H56" s="79">
        <v>144.5</v>
      </c>
    </row>
    <row r="57" spans="1:8" ht="27.75" customHeight="1">
      <c r="A57" s="287"/>
      <c r="B57" s="284" t="s">
        <v>29</v>
      </c>
      <c r="C57" s="284"/>
      <c r="D57" s="284"/>
      <c r="E57" s="27">
        <f t="shared" si="2"/>
        <v>44</v>
      </c>
      <c r="F57" s="77">
        <v>385.6</v>
      </c>
      <c r="G57" s="77">
        <v>385.6</v>
      </c>
      <c r="H57" s="77">
        <v>385.5</v>
      </c>
    </row>
    <row r="58" spans="1:8" ht="27.75" customHeight="1">
      <c r="A58" s="287"/>
      <c r="B58" s="26" t="s">
        <v>93</v>
      </c>
      <c r="C58" s="288" t="s">
        <v>142</v>
      </c>
      <c r="D58" s="289"/>
      <c r="E58" s="27">
        <f t="shared" si="2"/>
        <v>45</v>
      </c>
      <c r="F58" s="77">
        <v>385.6</v>
      </c>
      <c r="G58" s="77">
        <v>385.6</v>
      </c>
      <c r="H58" s="77">
        <v>385.5</v>
      </c>
    </row>
    <row r="59" spans="1:8" ht="27.75" customHeight="1">
      <c r="A59" s="287"/>
      <c r="B59" s="284" t="s">
        <v>34</v>
      </c>
      <c r="C59" s="284"/>
      <c r="D59" s="284"/>
      <c r="E59" s="27">
        <f t="shared" si="2"/>
        <v>46</v>
      </c>
      <c r="F59" s="77">
        <v>144.5</v>
      </c>
      <c r="G59" s="77">
        <v>144.5</v>
      </c>
      <c r="H59" s="77">
        <v>4.8</v>
      </c>
    </row>
    <row r="60" spans="1:8" ht="27.75" customHeight="1" thickBot="1">
      <c r="A60" s="279"/>
      <c r="B60" s="285" t="s">
        <v>171</v>
      </c>
      <c r="C60" s="285"/>
      <c r="D60" s="285"/>
      <c r="E60" s="47">
        <f t="shared" si="2"/>
        <v>47</v>
      </c>
      <c r="F60" s="122">
        <f>F56+F57-F59</f>
        <v>385.6</v>
      </c>
      <c r="G60" s="122">
        <f>G56+G57-G59</f>
        <v>385.6</v>
      </c>
      <c r="H60" s="122">
        <f>H56+H57-H59</f>
        <v>525.2</v>
      </c>
    </row>
    <row r="61" spans="1:8" ht="27.75" customHeight="1">
      <c r="A61" s="279" t="s">
        <v>41</v>
      </c>
      <c r="B61" s="283" t="s">
        <v>28</v>
      </c>
      <c r="C61" s="283"/>
      <c r="D61" s="283"/>
      <c r="E61" s="76">
        <f t="shared" si="2"/>
        <v>48</v>
      </c>
      <c r="F61" s="80">
        <v>0</v>
      </c>
      <c r="G61" s="80">
        <v>0</v>
      </c>
      <c r="H61" s="80">
        <v>0</v>
      </c>
    </row>
    <row r="62" spans="1:8" ht="27.75" customHeight="1">
      <c r="A62" s="280"/>
      <c r="B62" s="284" t="s">
        <v>125</v>
      </c>
      <c r="C62" s="284"/>
      <c r="D62" s="284"/>
      <c r="E62" s="27">
        <f t="shared" si="2"/>
        <v>49</v>
      </c>
      <c r="F62" s="77">
        <v>0</v>
      </c>
      <c r="G62" s="77">
        <v>0</v>
      </c>
      <c r="H62" s="77">
        <v>0</v>
      </c>
    </row>
    <row r="63" spans="1:8" ht="27.75" customHeight="1">
      <c r="A63" s="281"/>
      <c r="B63" s="284" t="s">
        <v>126</v>
      </c>
      <c r="C63" s="284"/>
      <c r="D63" s="284"/>
      <c r="E63" s="75">
        <f t="shared" si="2"/>
        <v>50</v>
      </c>
      <c r="F63" s="81">
        <v>0</v>
      </c>
      <c r="G63" s="81">
        <v>0</v>
      </c>
      <c r="H63" s="81">
        <v>0</v>
      </c>
    </row>
    <row r="64" spans="1:8" ht="27.75" customHeight="1" thickBot="1">
      <c r="A64" s="282"/>
      <c r="B64" s="285" t="s">
        <v>172</v>
      </c>
      <c r="C64" s="285"/>
      <c r="D64" s="285"/>
      <c r="E64" s="47">
        <f t="shared" si="2"/>
        <v>51</v>
      </c>
      <c r="F64" s="122">
        <f>F61+F62-F63</f>
        <v>0</v>
      </c>
      <c r="G64" s="122">
        <f>G61+G62-G63</f>
        <v>0</v>
      </c>
      <c r="H64" s="122">
        <f>H61+H62-H63</f>
        <v>0</v>
      </c>
    </row>
    <row r="65" spans="6:8" ht="24.75" customHeight="1">
      <c r="F65" s="108"/>
      <c r="G65" s="108"/>
      <c r="H65" s="108"/>
    </row>
    <row r="66" spans="6:8" ht="24.75" customHeight="1">
      <c r="F66" s="12"/>
      <c r="G66" s="12"/>
      <c r="H66" s="12"/>
    </row>
    <row r="67" spans="6:8" ht="24.75" customHeight="1">
      <c r="F67" s="12"/>
      <c r="G67" s="12"/>
      <c r="H67" s="12"/>
    </row>
    <row r="68" spans="6:8" ht="21.75" customHeight="1">
      <c r="F68" s="12"/>
      <c r="G68" s="12"/>
      <c r="H68" s="12"/>
    </row>
    <row r="69" spans="6:8" ht="21.75" customHeight="1">
      <c r="F69" s="12"/>
      <c r="G69" s="12"/>
      <c r="H69" s="12"/>
    </row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spans="1:8" ht="12.75">
      <c r="A82" s="28"/>
      <c r="B82" s="28"/>
      <c r="C82" s="15"/>
      <c r="D82" s="15"/>
      <c r="E82" s="29"/>
      <c r="F82" s="12"/>
      <c r="G82" s="12"/>
      <c r="H82" s="12"/>
    </row>
    <row r="83" spans="1:8" ht="12.75">
      <c r="A83" s="12"/>
      <c r="B83" s="12"/>
      <c r="C83" s="12"/>
      <c r="D83" s="12"/>
      <c r="E83" s="12"/>
      <c r="F83" s="12"/>
      <c r="G83" s="12"/>
      <c r="H83" s="12"/>
    </row>
    <row r="84" spans="1:8" ht="12.75">
      <c r="A84" s="12"/>
      <c r="B84" s="12"/>
      <c r="C84" s="12"/>
      <c r="D84" s="12"/>
      <c r="E84" s="12"/>
      <c r="F84" s="12"/>
      <c r="G84" s="12"/>
      <c r="H84" s="12"/>
    </row>
    <row r="85" spans="1:8" ht="12.75">
      <c r="A85" s="12"/>
      <c r="B85" s="12"/>
      <c r="C85" s="12"/>
      <c r="D85" s="12"/>
      <c r="E85" s="12"/>
      <c r="F85" s="12"/>
      <c r="G85" s="12"/>
      <c r="H85" s="12"/>
    </row>
    <row r="86" spans="1:8" ht="12.75">
      <c r="A86" s="12"/>
      <c r="B86" s="12"/>
      <c r="C86" s="12"/>
      <c r="D86" s="12"/>
      <c r="E86" s="12"/>
      <c r="F86" s="12"/>
      <c r="G86" s="12"/>
      <c r="H86" s="12"/>
    </row>
    <row r="87" spans="1:8" ht="12.75">
      <c r="A87" s="12"/>
      <c r="B87" s="12"/>
      <c r="C87" s="12"/>
      <c r="D87" s="12"/>
      <c r="E87" s="12"/>
      <c r="F87" s="12"/>
      <c r="G87" s="12"/>
      <c r="H87" s="12"/>
    </row>
    <row r="88" spans="1:8" ht="12.75">
      <c r="A88" s="12"/>
      <c r="B88" s="12"/>
      <c r="C88" s="12"/>
      <c r="D88" s="12"/>
      <c r="E88" s="12"/>
      <c r="F88" s="12"/>
      <c r="G88" s="12"/>
      <c r="H88" s="12"/>
    </row>
    <row r="89" spans="1:8" ht="12.75">
      <c r="A89" s="12"/>
      <c r="B89" s="12"/>
      <c r="C89" s="12"/>
      <c r="D89" s="12"/>
      <c r="E89" s="12"/>
      <c r="F89" s="12"/>
      <c r="G89" s="12"/>
      <c r="H89" s="12"/>
    </row>
    <row r="90" spans="1:8" ht="12.75">
      <c r="A90" s="12"/>
      <c r="B90" s="12"/>
      <c r="C90" s="12"/>
      <c r="D90" s="12"/>
      <c r="E90" s="12"/>
      <c r="F90" s="12"/>
      <c r="G90" s="12"/>
      <c r="H90" s="12"/>
    </row>
    <row r="91" spans="1:8" ht="12.75">
      <c r="A91" s="12"/>
      <c r="B91" s="12"/>
      <c r="C91" s="12"/>
      <c r="D91" s="12"/>
      <c r="E91" s="12"/>
      <c r="F91" s="12"/>
      <c r="G91" s="12"/>
      <c r="H91" s="12"/>
    </row>
    <row r="92" spans="1:8" ht="12.75">
      <c r="A92" s="12"/>
      <c r="B92" s="12"/>
      <c r="C92" s="12"/>
      <c r="D92" s="12"/>
      <c r="E92" s="12"/>
      <c r="F92" s="12"/>
      <c r="G92" s="12"/>
      <c r="H92" s="12"/>
    </row>
    <row r="93" spans="1:8" ht="12.75">
      <c r="A93" s="12"/>
      <c r="B93" s="12"/>
      <c r="C93" s="12"/>
      <c r="D93" s="12"/>
      <c r="E93" s="12"/>
      <c r="F93" s="12"/>
      <c r="G93" s="12"/>
      <c r="H93" s="12"/>
    </row>
    <row r="94" spans="1:8" ht="12.75">
      <c r="A94" s="12"/>
      <c r="B94" s="12"/>
      <c r="C94" s="12"/>
      <c r="D94" s="12"/>
      <c r="E94" s="12"/>
      <c r="F94" s="12"/>
      <c r="G94" s="12"/>
      <c r="H94" s="12"/>
    </row>
    <row r="95" spans="1:8" ht="12.75">
      <c r="A95" s="12"/>
      <c r="B95" s="12"/>
      <c r="C95" s="12"/>
      <c r="D95" s="12"/>
      <c r="E95" s="12"/>
      <c r="F95" s="12"/>
      <c r="G95" s="12"/>
      <c r="H95" s="12"/>
    </row>
    <row r="96" spans="1:8" ht="12.75">
      <c r="A96" s="12"/>
      <c r="B96" s="12"/>
      <c r="C96" s="12"/>
      <c r="D96" s="12"/>
      <c r="E96" s="12"/>
      <c r="F96" s="12"/>
      <c r="G96" s="12"/>
      <c r="H96" s="12"/>
    </row>
    <row r="97" spans="1:8" ht="12.75">
      <c r="A97" s="12"/>
      <c r="B97" s="12"/>
      <c r="C97" s="12"/>
      <c r="D97" s="12"/>
      <c r="E97" s="12"/>
      <c r="F97" s="12"/>
      <c r="G97" s="12"/>
      <c r="H97" s="12"/>
    </row>
    <row r="98" spans="1:8" ht="12.75">
      <c r="A98" s="12"/>
      <c r="B98" s="12"/>
      <c r="C98" s="12"/>
      <c r="D98" s="12"/>
      <c r="E98" s="12"/>
      <c r="F98" s="12"/>
      <c r="G98" s="12"/>
      <c r="H98" s="12"/>
    </row>
    <row r="99" spans="1:8" ht="12.75">
      <c r="A99" s="12"/>
      <c r="B99" s="12"/>
      <c r="C99" s="12"/>
      <c r="D99" s="12"/>
      <c r="E99" s="12"/>
      <c r="F99" s="12"/>
      <c r="G99" s="12"/>
      <c r="H99" s="12"/>
    </row>
    <row r="100" spans="1:8" ht="12.75">
      <c r="A100" s="12"/>
      <c r="B100" s="12"/>
      <c r="C100" s="12"/>
      <c r="D100" s="12"/>
      <c r="E100" s="12"/>
      <c r="F100" s="12"/>
      <c r="G100" s="12"/>
      <c r="H100" s="12"/>
    </row>
    <row r="101" spans="1:8" ht="12.75">
      <c r="A101" s="12"/>
      <c r="B101" s="12"/>
      <c r="C101" s="12"/>
      <c r="D101" s="12"/>
      <c r="E101" s="12"/>
      <c r="F101" s="12"/>
      <c r="G101" s="12"/>
      <c r="H101" s="12"/>
    </row>
    <row r="102" spans="1:8" ht="12.75">
      <c r="A102" s="12"/>
      <c r="B102" s="12"/>
      <c r="C102" s="12"/>
      <c r="D102" s="12"/>
      <c r="E102" s="12"/>
      <c r="F102" s="12"/>
      <c r="G102" s="12"/>
      <c r="H102" s="12"/>
    </row>
    <row r="103" spans="1:8" ht="12.75">
      <c r="A103" s="12"/>
      <c r="B103" s="12"/>
      <c r="C103" s="12"/>
      <c r="D103" s="12"/>
      <c r="E103" s="12"/>
      <c r="F103" s="12"/>
      <c r="G103" s="12"/>
      <c r="H103" s="12"/>
    </row>
    <row r="104" spans="1:8" ht="12.75">
      <c r="A104" s="12"/>
      <c r="B104" s="12"/>
      <c r="C104" s="12"/>
      <c r="D104" s="12"/>
      <c r="E104" s="12"/>
      <c r="F104" s="12"/>
      <c r="G104" s="12"/>
      <c r="H104" s="12"/>
    </row>
    <row r="105" spans="1:8" ht="12.75">
      <c r="A105" s="12"/>
      <c r="B105" s="12"/>
      <c r="C105" s="12"/>
      <c r="D105" s="12"/>
      <c r="E105" s="12"/>
      <c r="F105" s="12"/>
      <c r="G105" s="12"/>
      <c r="H105" s="12"/>
    </row>
    <row r="106" spans="1:8" ht="12.75">
      <c r="A106" s="12"/>
      <c r="B106" s="12"/>
      <c r="C106" s="12"/>
      <c r="D106" s="12"/>
      <c r="E106" s="12"/>
      <c r="F106" s="12"/>
      <c r="G106" s="12"/>
      <c r="H106" s="12"/>
    </row>
    <row r="107" spans="1:8" ht="12.75">
      <c r="A107" s="12"/>
      <c r="B107" s="12"/>
      <c r="C107" s="12"/>
      <c r="D107" s="12"/>
      <c r="E107" s="12"/>
      <c r="F107" s="12"/>
      <c r="G107" s="12"/>
      <c r="H107" s="12"/>
    </row>
    <row r="108" spans="1:8" ht="12.75">
      <c r="A108" s="12"/>
      <c r="B108" s="12"/>
      <c r="C108" s="12"/>
      <c r="D108" s="12"/>
      <c r="E108" s="12"/>
      <c r="F108" s="12"/>
      <c r="G108" s="12"/>
      <c r="H108" s="12"/>
    </row>
    <row r="109" spans="1:8" ht="12.75">
      <c r="A109" s="12"/>
      <c r="B109" s="12"/>
      <c r="C109" s="12"/>
      <c r="D109" s="12"/>
      <c r="E109" s="12"/>
      <c r="F109" s="12"/>
      <c r="G109" s="12"/>
      <c r="H109" s="12"/>
    </row>
    <row r="110" spans="1:8" ht="12.75">
      <c r="A110" s="12"/>
      <c r="B110" s="12"/>
      <c r="C110" s="12"/>
      <c r="D110" s="12"/>
      <c r="E110" s="12"/>
      <c r="F110" s="12"/>
      <c r="G110" s="12"/>
      <c r="H110" s="12"/>
    </row>
    <row r="111" spans="1:8" ht="12.75">
      <c r="A111" s="12"/>
      <c r="B111" s="12"/>
      <c r="C111" s="12"/>
      <c r="D111" s="12"/>
      <c r="E111" s="12"/>
      <c r="F111" s="12"/>
      <c r="G111" s="12"/>
      <c r="H111" s="12"/>
    </row>
    <row r="112" spans="1:8" ht="12.75">
      <c r="A112" s="12"/>
      <c r="B112" s="12"/>
      <c r="C112" s="12"/>
      <c r="D112" s="12"/>
      <c r="E112" s="12"/>
      <c r="F112" s="12"/>
      <c r="G112" s="12"/>
      <c r="H112" s="12"/>
    </row>
    <row r="113" spans="1:8" ht="12.75">
      <c r="A113" s="12"/>
      <c r="B113" s="12"/>
      <c r="C113" s="12"/>
      <c r="D113" s="12"/>
      <c r="E113" s="12"/>
      <c r="F113" s="12"/>
      <c r="G113" s="12"/>
      <c r="H113" s="12"/>
    </row>
    <row r="114" spans="1:8" ht="12.75">
      <c r="A114" s="12"/>
      <c r="B114" s="12"/>
      <c r="C114" s="12"/>
      <c r="D114" s="12"/>
      <c r="E114" s="12"/>
      <c r="F114" s="12"/>
      <c r="G114" s="12"/>
      <c r="H114" s="12"/>
    </row>
    <row r="115" spans="1:8" ht="12.75">
      <c r="A115" s="12"/>
      <c r="B115" s="12"/>
      <c r="C115" s="12"/>
      <c r="D115" s="12"/>
      <c r="E115" s="12"/>
      <c r="F115" s="12"/>
      <c r="G115" s="12"/>
      <c r="H115" s="12"/>
    </row>
    <row r="116" spans="1:8" ht="12.75">
      <c r="A116" s="12"/>
      <c r="B116" s="12"/>
      <c r="C116" s="12"/>
      <c r="D116" s="12"/>
      <c r="E116" s="12"/>
      <c r="F116" s="12"/>
      <c r="G116" s="12"/>
      <c r="H116" s="12"/>
    </row>
    <row r="117" spans="1:8" ht="12.75">
      <c r="A117" s="12"/>
      <c r="B117" s="12"/>
      <c r="C117" s="12"/>
      <c r="D117" s="12"/>
      <c r="E117" s="12"/>
      <c r="F117" s="12"/>
      <c r="G117" s="12"/>
      <c r="H117" s="12"/>
    </row>
    <row r="118" spans="1:8" ht="12.75">
      <c r="A118" s="12"/>
      <c r="B118" s="12"/>
      <c r="C118" s="12"/>
      <c r="D118" s="12"/>
      <c r="E118" s="12"/>
      <c r="F118" s="12"/>
      <c r="G118" s="12"/>
      <c r="H118" s="12"/>
    </row>
    <row r="119" spans="1:8" ht="12.75">
      <c r="A119" s="12"/>
      <c r="B119" s="12"/>
      <c r="C119" s="12"/>
      <c r="D119" s="12"/>
      <c r="E119" s="12"/>
      <c r="F119" s="12"/>
      <c r="G119" s="12"/>
      <c r="H119" s="12"/>
    </row>
    <row r="120" spans="1:8" ht="12.75">
      <c r="A120" s="12"/>
      <c r="B120" s="12"/>
      <c r="C120" s="12"/>
      <c r="D120" s="12"/>
      <c r="E120" s="12"/>
      <c r="F120" s="12"/>
      <c r="G120" s="12"/>
      <c r="H120" s="12"/>
    </row>
    <row r="121" spans="1:8" ht="12.75">
      <c r="A121" s="12"/>
      <c r="B121" s="12"/>
      <c r="C121" s="12"/>
      <c r="D121" s="12"/>
      <c r="E121" s="12"/>
      <c r="F121" s="12"/>
      <c r="G121" s="12"/>
      <c r="H121" s="12"/>
    </row>
    <row r="122" spans="1:8" ht="12.75">
      <c r="A122" s="12"/>
      <c r="B122" s="12"/>
      <c r="C122" s="12"/>
      <c r="D122" s="12"/>
      <c r="E122" s="12"/>
      <c r="F122" s="12"/>
      <c r="G122" s="12"/>
      <c r="H122" s="12"/>
    </row>
    <row r="123" spans="1:8" ht="12.75">
      <c r="A123" s="12"/>
      <c r="B123" s="12"/>
      <c r="C123" s="12"/>
      <c r="D123" s="12"/>
      <c r="E123" s="12"/>
      <c r="F123" s="12"/>
      <c r="G123" s="12"/>
      <c r="H123" s="12"/>
    </row>
    <row r="124" spans="1:8" ht="12.75">
      <c r="A124" s="12"/>
      <c r="B124" s="12"/>
      <c r="C124" s="12"/>
      <c r="D124" s="12"/>
      <c r="E124" s="12"/>
      <c r="F124" s="12"/>
      <c r="G124" s="12"/>
      <c r="H124" s="12"/>
    </row>
    <row r="125" spans="1:8" ht="12.75">
      <c r="A125" s="12"/>
      <c r="B125" s="12"/>
      <c r="C125" s="12"/>
      <c r="D125" s="12"/>
      <c r="E125" s="12"/>
      <c r="F125" s="12"/>
      <c r="G125" s="12"/>
      <c r="H125" s="12"/>
    </row>
    <row r="126" spans="1:8" ht="12.75">
      <c r="A126" s="12"/>
      <c r="B126" s="12"/>
      <c r="C126" s="12"/>
      <c r="D126" s="12"/>
      <c r="E126" s="12"/>
      <c r="F126" s="12"/>
      <c r="G126" s="12"/>
      <c r="H126" s="12"/>
    </row>
    <row r="127" spans="1:8" ht="12.75">
      <c r="A127" s="12"/>
      <c r="B127" s="12"/>
      <c r="C127" s="12"/>
      <c r="D127" s="12"/>
      <c r="E127" s="12"/>
      <c r="F127" s="12"/>
      <c r="G127" s="12"/>
      <c r="H127" s="12"/>
    </row>
    <row r="128" spans="1:8" ht="12.75">
      <c r="A128" s="12"/>
      <c r="B128" s="12"/>
      <c r="C128" s="12"/>
      <c r="D128" s="12"/>
      <c r="E128" s="12"/>
      <c r="F128" s="12"/>
      <c r="G128" s="12"/>
      <c r="H128" s="12"/>
    </row>
    <row r="129" spans="1:8" ht="12.75">
      <c r="A129" s="12"/>
      <c r="B129" s="12"/>
      <c r="C129" s="12"/>
      <c r="D129" s="12"/>
      <c r="E129" s="12"/>
      <c r="F129" s="12"/>
      <c r="G129" s="12"/>
      <c r="H129" s="12"/>
    </row>
    <row r="130" spans="1:8" ht="12.75">
      <c r="A130" s="12"/>
      <c r="B130" s="12"/>
      <c r="C130" s="12"/>
      <c r="D130" s="12"/>
      <c r="E130" s="12"/>
      <c r="F130" s="12"/>
      <c r="G130" s="12"/>
      <c r="H130" s="12"/>
    </row>
    <row r="131" spans="1:8" ht="12.75">
      <c r="A131" s="12"/>
      <c r="B131" s="12"/>
      <c r="C131" s="12"/>
      <c r="D131" s="12"/>
      <c r="E131" s="12"/>
      <c r="F131" s="12"/>
      <c r="G131" s="12"/>
      <c r="H131" s="12"/>
    </row>
    <row r="132" spans="1:8" ht="12.75">
      <c r="A132" s="12"/>
      <c r="B132" s="12"/>
      <c r="C132" s="12"/>
      <c r="D132" s="12"/>
      <c r="E132" s="12"/>
      <c r="F132" s="12"/>
      <c r="G132" s="12"/>
      <c r="H132" s="12"/>
    </row>
    <row r="133" spans="1:8" ht="12.75">
      <c r="A133" s="12"/>
      <c r="B133" s="12"/>
      <c r="C133" s="12"/>
      <c r="D133" s="12"/>
      <c r="E133" s="12"/>
      <c r="F133" s="12"/>
      <c r="G133" s="12"/>
      <c r="H133" s="12"/>
    </row>
    <row r="134" spans="1:8" ht="12.75">
      <c r="A134" s="12"/>
      <c r="B134" s="12"/>
      <c r="C134" s="12"/>
      <c r="D134" s="12"/>
      <c r="E134" s="12"/>
      <c r="F134" s="12"/>
      <c r="G134" s="12"/>
      <c r="H134" s="12"/>
    </row>
    <row r="135" spans="1:8" ht="12.75">
      <c r="A135" s="12"/>
      <c r="B135" s="12"/>
      <c r="C135" s="12"/>
      <c r="D135" s="12"/>
      <c r="E135" s="12"/>
      <c r="F135" s="12"/>
      <c r="G135" s="12"/>
      <c r="H135" s="12"/>
    </row>
    <row r="136" spans="1:8" ht="12.75">
      <c r="A136" s="12"/>
      <c r="B136" s="12"/>
      <c r="C136" s="12"/>
      <c r="D136" s="12"/>
      <c r="E136" s="12"/>
      <c r="F136" s="12"/>
      <c r="G136" s="12"/>
      <c r="H136" s="12"/>
    </row>
    <row r="137" spans="1:8" ht="12.75">
      <c r="A137" s="12"/>
      <c r="B137" s="12"/>
      <c r="C137" s="12"/>
      <c r="D137" s="12"/>
      <c r="E137" s="12"/>
      <c r="F137" s="12"/>
      <c r="G137" s="12"/>
      <c r="H137" s="12"/>
    </row>
    <row r="138" spans="1:8" ht="12.75">
      <c r="A138" s="12"/>
      <c r="B138" s="12"/>
      <c r="C138" s="12"/>
      <c r="D138" s="12"/>
      <c r="E138" s="12"/>
      <c r="F138" s="12"/>
      <c r="G138" s="12"/>
      <c r="H138" s="12"/>
    </row>
    <row r="139" spans="1:8" ht="12.75">
      <c r="A139" s="12"/>
      <c r="B139" s="12"/>
      <c r="C139" s="12"/>
      <c r="D139" s="12"/>
      <c r="E139" s="12"/>
      <c r="F139" s="12"/>
      <c r="G139" s="12"/>
      <c r="H139" s="12"/>
    </row>
    <row r="140" spans="1:8" ht="12.75">
      <c r="A140" s="12"/>
      <c r="B140" s="12"/>
      <c r="C140" s="12"/>
      <c r="D140" s="12"/>
      <c r="E140" s="12"/>
      <c r="F140" s="12"/>
      <c r="G140" s="12"/>
      <c r="H140" s="12"/>
    </row>
    <row r="141" spans="1:8" ht="12.75">
      <c r="A141" s="12"/>
      <c r="B141" s="12"/>
      <c r="C141" s="12"/>
      <c r="D141" s="12"/>
      <c r="E141" s="12"/>
      <c r="F141" s="12"/>
      <c r="G141" s="12"/>
      <c r="H141" s="12"/>
    </row>
    <row r="142" spans="1:8" ht="12.75">
      <c r="A142" s="12"/>
      <c r="B142" s="12"/>
      <c r="C142" s="12"/>
      <c r="D142" s="12"/>
      <c r="E142" s="12"/>
      <c r="F142" s="12"/>
      <c r="G142" s="12"/>
      <c r="H142" s="12"/>
    </row>
    <row r="143" spans="1:8" ht="12.75">
      <c r="A143" s="12"/>
      <c r="B143" s="12"/>
      <c r="C143" s="12"/>
      <c r="D143" s="12"/>
      <c r="E143" s="12"/>
      <c r="F143" s="12"/>
      <c r="G143" s="12"/>
      <c r="H143" s="12"/>
    </row>
    <row r="144" spans="1:8" ht="12.75">
      <c r="A144" s="12"/>
      <c r="B144" s="12"/>
      <c r="C144" s="12"/>
      <c r="D144" s="12"/>
      <c r="E144" s="12"/>
      <c r="F144" s="12"/>
      <c r="G144" s="12"/>
      <c r="H144" s="12"/>
    </row>
    <row r="145" spans="1:8" ht="12.75">
      <c r="A145" s="12"/>
      <c r="B145" s="12"/>
      <c r="C145" s="12"/>
      <c r="D145" s="12"/>
      <c r="E145" s="12"/>
      <c r="F145" s="12"/>
      <c r="G145" s="12"/>
      <c r="H145" s="12"/>
    </row>
    <row r="146" spans="1:8" ht="12.75">
      <c r="A146" s="12"/>
      <c r="B146" s="12"/>
      <c r="C146" s="12"/>
      <c r="D146" s="12"/>
      <c r="E146" s="12"/>
      <c r="F146" s="12"/>
      <c r="G146" s="12"/>
      <c r="H146" s="12"/>
    </row>
    <row r="147" spans="1:8" ht="12.75">
      <c r="A147" s="12"/>
      <c r="B147" s="12"/>
      <c r="C147" s="12"/>
      <c r="D147" s="12"/>
      <c r="E147" s="12"/>
      <c r="F147" s="12"/>
      <c r="G147" s="12"/>
      <c r="H147" s="12"/>
    </row>
    <row r="148" spans="1:8" ht="12.75">
      <c r="A148" s="12"/>
      <c r="B148" s="12"/>
      <c r="C148" s="12"/>
      <c r="D148" s="12"/>
      <c r="E148" s="12"/>
      <c r="F148" s="12"/>
      <c r="G148" s="12"/>
      <c r="H148" s="12"/>
    </row>
    <row r="149" spans="1:8" ht="12.75">
      <c r="A149" s="12"/>
      <c r="B149" s="12"/>
      <c r="C149" s="12"/>
      <c r="D149" s="12"/>
      <c r="E149" s="12"/>
      <c r="F149" s="12"/>
      <c r="G149" s="12"/>
      <c r="H149" s="12"/>
    </row>
    <row r="150" spans="1:8" ht="12.75">
      <c r="A150" s="12"/>
      <c r="B150" s="12"/>
      <c r="C150" s="12"/>
      <c r="D150" s="12"/>
      <c r="E150" s="12"/>
      <c r="F150" s="12"/>
      <c r="G150" s="12"/>
      <c r="H150" s="12"/>
    </row>
    <row r="151" spans="1:8" ht="12.75">
      <c r="A151" s="12"/>
      <c r="B151" s="12"/>
      <c r="C151" s="12"/>
      <c r="D151" s="12"/>
      <c r="E151" s="12"/>
      <c r="F151" s="12"/>
      <c r="G151" s="12"/>
      <c r="H151" s="12"/>
    </row>
    <row r="152" spans="1:8" ht="12.75">
      <c r="A152" s="12"/>
      <c r="B152" s="12"/>
      <c r="C152" s="12"/>
      <c r="D152" s="12"/>
      <c r="E152" s="12"/>
      <c r="F152" s="12"/>
      <c r="G152" s="12"/>
      <c r="H152" s="12"/>
    </row>
    <row r="153" spans="1:8" ht="12.75">
      <c r="A153" s="12"/>
      <c r="B153" s="12"/>
      <c r="C153" s="12"/>
      <c r="D153" s="12"/>
      <c r="E153" s="12"/>
      <c r="F153" s="12"/>
      <c r="G153" s="12"/>
      <c r="H153" s="12"/>
    </row>
    <row r="154" spans="1:8" ht="12.75">
      <c r="A154" s="12"/>
      <c r="B154" s="12"/>
      <c r="C154" s="12"/>
      <c r="D154" s="12"/>
      <c r="E154" s="12"/>
      <c r="F154" s="12"/>
      <c r="G154" s="12"/>
      <c r="H154" s="12"/>
    </row>
    <row r="155" spans="1:8" ht="12.75">
      <c r="A155" s="12"/>
      <c r="B155" s="12"/>
      <c r="C155" s="12"/>
      <c r="D155" s="12"/>
      <c r="E155" s="12"/>
      <c r="F155" s="12"/>
      <c r="G155" s="12"/>
      <c r="H155" s="12"/>
    </row>
    <row r="156" spans="1:8" ht="12.75">
      <c r="A156" s="12"/>
      <c r="B156" s="12"/>
      <c r="C156" s="12"/>
      <c r="D156" s="12"/>
      <c r="E156" s="12"/>
      <c r="F156" s="12"/>
      <c r="G156" s="12"/>
      <c r="H156" s="12"/>
    </row>
    <row r="157" spans="1:8" ht="12.75">
      <c r="A157" s="12"/>
      <c r="B157" s="12"/>
      <c r="C157" s="12"/>
      <c r="D157" s="12"/>
      <c r="E157" s="12"/>
      <c r="F157" s="12"/>
      <c r="G157" s="12"/>
      <c r="H157" s="12"/>
    </row>
    <row r="158" spans="1:8" ht="12.75">
      <c r="A158" s="12"/>
      <c r="B158" s="12"/>
      <c r="C158" s="12"/>
      <c r="D158" s="12"/>
      <c r="E158" s="12"/>
      <c r="F158" s="12"/>
      <c r="G158" s="12"/>
      <c r="H158" s="12"/>
    </row>
    <row r="159" spans="1:8" ht="12.75">
      <c r="A159" s="12"/>
      <c r="B159" s="12"/>
      <c r="C159" s="12"/>
      <c r="D159" s="12"/>
      <c r="E159" s="12"/>
      <c r="F159" s="12"/>
      <c r="G159" s="12"/>
      <c r="H159" s="12"/>
    </row>
    <row r="160" spans="1:8" ht="12.75">
      <c r="A160" s="12"/>
      <c r="B160" s="12"/>
      <c r="C160" s="12"/>
      <c r="D160" s="12"/>
      <c r="E160" s="12"/>
      <c r="F160" s="12"/>
      <c r="G160" s="12"/>
      <c r="H160" s="12"/>
    </row>
    <row r="161" spans="1:8" ht="12.75">
      <c r="A161" s="12"/>
      <c r="B161" s="12"/>
      <c r="C161" s="12"/>
      <c r="D161" s="12"/>
      <c r="E161" s="12"/>
      <c r="F161" s="12"/>
      <c r="G161" s="12"/>
      <c r="H161" s="12"/>
    </row>
    <row r="162" spans="1:8" ht="12.75">
      <c r="A162" s="12"/>
      <c r="B162" s="12"/>
      <c r="C162" s="12"/>
      <c r="D162" s="12"/>
      <c r="E162" s="12"/>
      <c r="F162" s="12"/>
      <c r="G162" s="12"/>
      <c r="H162" s="12"/>
    </row>
    <row r="163" spans="1:8" ht="12.75">
      <c r="A163" s="12"/>
      <c r="B163" s="12"/>
      <c r="C163" s="12"/>
      <c r="D163" s="12"/>
      <c r="E163" s="12"/>
      <c r="F163" s="12"/>
      <c r="G163" s="12"/>
      <c r="H163" s="12"/>
    </row>
    <row r="164" spans="1:8" ht="12.75">
      <c r="A164" s="12"/>
      <c r="B164" s="12"/>
      <c r="C164" s="12"/>
      <c r="D164" s="12"/>
      <c r="E164" s="12"/>
      <c r="F164" s="12"/>
      <c r="G164" s="12"/>
      <c r="H164" s="12"/>
    </row>
    <row r="165" spans="1:8" ht="12.75">
      <c r="A165" s="12"/>
      <c r="B165" s="12"/>
      <c r="C165" s="12"/>
      <c r="D165" s="12"/>
      <c r="E165" s="12"/>
      <c r="F165" s="12"/>
      <c r="G165" s="12"/>
      <c r="H165" s="12"/>
    </row>
    <row r="166" spans="1:8" ht="12.75">
      <c r="A166" s="12"/>
      <c r="B166" s="12"/>
      <c r="C166" s="12"/>
      <c r="D166" s="12"/>
      <c r="E166" s="12"/>
      <c r="F166" s="12"/>
      <c r="G166" s="12"/>
      <c r="H166" s="12"/>
    </row>
    <row r="167" spans="1:8" ht="12.75">
      <c r="A167" s="12"/>
      <c r="B167" s="12"/>
      <c r="C167" s="12"/>
      <c r="D167" s="12"/>
      <c r="E167" s="12"/>
      <c r="F167" s="12"/>
      <c r="G167" s="12"/>
      <c r="H167" s="12"/>
    </row>
    <row r="168" spans="1:8" ht="12.75">
      <c r="A168" s="12"/>
      <c r="B168" s="12"/>
      <c r="C168" s="12"/>
      <c r="D168" s="12"/>
      <c r="E168" s="12"/>
      <c r="F168" s="12"/>
      <c r="G168" s="12"/>
      <c r="H168" s="12"/>
    </row>
    <row r="169" spans="1:8" ht="12.75">
      <c r="A169" s="12"/>
      <c r="B169" s="12"/>
      <c r="C169" s="12"/>
      <c r="D169" s="12"/>
      <c r="E169" s="12"/>
      <c r="F169" s="12"/>
      <c r="G169" s="12"/>
      <c r="H169" s="12"/>
    </row>
    <row r="170" spans="1:8" ht="12.75">
      <c r="A170" s="12"/>
      <c r="B170" s="12"/>
      <c r="C170" s="12"/>
      <c r="D170" s="12"/>
      <c r="E170" s="12"/>
      <c r="F170" s="12"/>
      <c r="G170" s="12"/>
      <c r="H170" s="12"/>
    </row>
    <row r="171" spans="1:8" ht="12.75">
      <c r="A171" s="12"/>
      <c r="B171" s="12"/>
      <c r="C171" s="12"/>
      <c r="D171" s="12"/>
      <c r="E171" s="12"/>
      <c r="F171" s="12"/>
      <c r="G171" s="12"/>
      <c r="H171" s="12"/>
    </row>
    <row r="172" spans="1:8" ht="12.75">
      <c r="A172" s="12"/>
      <c r="B172" s="12"/>
      <c r="C172" s="12"/>
      <c r="D172" s="12"/>
      <c r="E172" s="12"/>
      <c r="F172" s="12"/>
      <c r="G172" s="12"/>
      <c r="H172" s="12"/>
    </row>
    <row r="173" spans="1:8" ht="12.75">
      <c r="A173" s="12"/>
      <c r="B173" s="12"/>
      <c r="C173" s="12"/>
      <c r="D173" s="12"/>
      <c r="E173" s="12"/>
      <c r="F173" s="12"/>
      <c r="G173" s="12"/>
      <c r="H173" s="12"/>
    </row>
    <row r="174" spans="1:8" ht="12.75">
      <c r="A174" s="12"/>
      <c r="B174" s="12"/>
      <c r="C174" s="12"/>
      <c r="D174" s="12"/>
      <c r="E174" s="12"/>
      <c r="F174" s="12"/>
      <c r="G174" s="12"/>
      <c r="H174" s="12"/>
    </row>
    <row r="175" spans="1:8" ht="12.75">
      <c r="A175" s="12"/>
      <c r="B175" s="12"/>
      <c r="C175" s="12"/>
      <c r="D175" s="12"/>
      <c r="E175" s="12"/>
      <c r="F175" s="12"/>
      <c r="G175" s="12"/>
      <c r="H175" s="12"/>
    </row>
    <row r="176" spans="1:8" ht="12.75">
      <c r="A176" s="12"/>
      <c r="B176" s="12"/>
      <c r="C176" s="12"/>
      <c r="D176" s="12"/>
      <c r="E176" s="12"/>
      <c r="F176" s="12"/>
      <c r="G176" s="12"/>
      <c r="H176" s="12"/>
    </row>
  </sheetData>
  <sheetProtection/>
  <mergeCells count="62">
    <mergeCell ref="G4:G6"/>
    <mergeCell ref="G39:G41"/>
    <mergeCell ref="C36:D36"/>
    <mergeCell ref="B8:D8"/>
    <mergeCell ref="B9:D9"/>
    <mergeCell ref="C10:D10"/>
    <mergeCell ref="C11:C12"/>
    <mergeCell ref="C13:D13"/>
    <mergeCell ref="C14:D14"/>
    <mergeCell ref="C15:D15"/>
    <mergeCell ref="C45:D45"/>
    <mergeCell ref="B45:B47"/>
    <mergeCell ref="A2:F2"/>
    <mergeCell ref="F4:F6"/>
    <mergeCell ref="A4:E6"/>
    <mergeCell ref="A7:E7"/>
    <mergeCell ref="B57:D57"/>
    <mergeCell ref="B59:D59"/>
    <mergeCell ref="A43:A51"/>
    <mergeCell ref="A52:A55"/>
    <mergeCell ref="B52:D52"/>
    <mergeCell ref="B53:D53"/>
    <mergeCell ref="B54:D54"/>
    <mergeCell ref="B55:D55"/>
    <mergeCell ref="B43:D43"/>
    <mergeCell ref="B44:D44"/>
    <mergeCell ref="C47:D47"/>
    <mergeCell ref="B48:D48"/>
    <mergeCell ref="B49:B50"/>
    <mergeCell ref="C50:D50"/>
    <mergeCell ref="C49:D49"/>
    <mergeCell ref="B56:D56"/>
    <mergeCell ref="C46:D46"/>
    <mergeCell ref="A61:A64"/>
    <mergeCell ref="B61:D61"/>
    <mergeCell ref="B62:D62"/>
    <mergeCell ref="B64:D64"/>
    <mergeCell ref="B63:D63"/>
    <mergeCell ref="A56:A60"/>
    <mergeCell ref="B51:D51"/>
    <mergeCell ref="B60:D60"/>
    <mergeCell ref="C58:D58"/>
    <mergeCell ref="A37:F37"/>
    <mergeCell ref="B16:D16"/>
    <mergeCell ref="F39:F41"/>
    <mergeCell ref="A42:E42"/>
    <mergeCell ref="C30:C33"/>
    <mergeCell ref="C27:D27"/>
    <mergeCell ref="C19:D19"/>
    <mergeCell ref="C23:D23"/>
    <mergeCell ref="C25:D25"/>
    <mergeCell ref="C21:D21"/>
    <mergeCell ref="H4:H6"/>
    <mergeCell ref="H39:H41"/>
    <mergeCell ref="A39:E41"/>
    <mergeCell ref="C34:D34"/>
    <mergeCell ref="A8:A36"/>
    <mergeCell ref="B35:D35"/>
    <mergeCell ref="C29:D29"/>
    <mergeCell ref="B17:B34"/>
    <mergeCell ref="C17:D17"/>
    <mergeCell ref="B10:B15"/>
  </mergeCells>
  <printOptions horizontalCentered="1"/>
  <pageMargins left="0.18" right="0.16" top="0.5118110236220472" bottom="2.07" header="0.5118110236220472" footer="0.5118110236220472"/>
  <pageSetup fitToHeight="2" fitToWidth="1" horizontalDpi="600" verticalDpi="600" orientation="portrait" paperSize="9" scale="72" r:id="rId1"/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6"/>
  <sheetViews>
    <sheetView zoomScale="75" zoomScaleNormal="75" zoomScalePageLayoutView="0" workbookViewId="0" topLeftCell="A37">
      <selection activeCell="A48" sqref="A1:H48"/>
    </sheetView>
  </sheetViews>
  <sheetFormatPr defaultColWidth="9.140625" defaultRowHeight="12.75"/>
  <cols>
    <col min="1" max="1" width="4.28125" style="0" customWidth="1"/>
    <col min="2" max="2" width="12.8515625" style="0" customWidth="1"/>
    <col min="3" max="3" width="32.7109375" style="0" customWidth="1"/>
    <col min="4" max="4" width="14.28125" style="0" customWidth="1"/>
    <col min="5" max="6" width="19.00390625" style="0" customWidth="1"/>
    <col min="7" max="7" width="13.8515625" style="0" customWidth="1"/>
    <col min="8" max="8" width="18.00390625" style="0" customWidth="1"/>
  </cols>
  <sheetData>
    <row r="1" ht="12.75" customHeight="1"/>
    <row r="2" spans="2:8" ht="34.5" customHeight="1">
      <c r="B2" s="56" t="s">
        <v>129</v>
      </c>
      <c r="C2" s="56"/>
      <c r="D2" s="56"/>
      <c r="E2" s="56"/>
      <c r="F2" s="56"/>
      <c r="G2" s="56"/>
      <c r="H2" s="56"/>
    </row>
    <row r="3" spans="1:8" ht="17.25" customHeight="1" thickBot="1">
      <c r="A3" s="312" t="s">
        <v>175</v>
      </c>
      <c r="B3" s="312"/>
      <c r="C3" s="312"/>
      <c r="D3" s="312" t="s">
        <v>175</v>
      </c>
      <c r="E3" s="312"/>
      <c r="F3" s="312"/>
      <c r="G3" s="312"/>
      <c r="H3" s="312"/>
    </row>
    <row r="4" spans="1:8" ht="24.75" customHeight="1">
      <c r="A4" s="345" t="s">
        <v>119</v>
      </c>
      <c r="B4" s="313" t="s">
        <v>62</v>
      </c>
      <c r="C4" s="314"/>
      <c r="D4" s="317" t="s">
        <v>92</v>
      </c>
      <c r="E4" s="319" t="s">
        <v>111</v>
      </c>
      <c r="F4" s="321" t="s">
        <v>168</v>
      </c>
      <c r="G4" s="322"/>
      <c r="H4" s="323"/>
    </row>
    <row r="5" spans="1:8" ht="20.25" customHeight="1">
      <c r="A5" s="346"/>
      <c r="B5" s="315"/>
      <c r="C5" s="316"/>
      <c r="D5" s="318"/>
      <c r="E5" s="320"/>
      <c r="F5" s="324"/>
      <c r="G5" s="325"/>
      <c r="H5" s="326"/>
    </row>
    <row r="6" spans="1:8" ht="20.25" customHeight="1">
      <c r="A6" s="346"/>
      <c r="B6" s="315"/>
      <c r="C6" s="316"/>
      <c r="D6" s="318"/>
      <c r="E6" s="320"/>
      <c r="F6" s="327" t="s">
        <v>97</v>
      </c>
      <c r="G6" s="59" t="s">
        <v>3</v>
      </c>
      <c r="H6" s="329" t="s">
        <v>112</v>
      </c>
    </row>
    <row r="7" spans="1:8" ht="26.25" customHeight="1">
      <c r="A7" s="346"/>
      <c r="B7" s="315"/>
      <c r="C7" s="316"/>
      <c r="D7" s="318"/>
      <c r="E7" s="320"/>
      <c r="F7" s="328"/>
      <c r="G7" s="60" t="s">
        <v>113</v>
      </c>
      <c r="H7" s="330"/>
    </row>
    <row r="8" spans="1:8" ht="16.5" customHeight="1">
      <c r="A8" s="346"/>
      <c r="B8" s="331">
        <v>1</v>
      </c>
      <c r="C8" s="332"/>
      <c r="D8" s="61">
        <v>2</v>
      </c>
      <c r="E8" s="62">
        <v>3</v>
      </c>
      <c r="F8" s="17">
        <v>4</v>
      </c>
      <c r="G8" s="63">
        <v>5</v>
      </c>
      <c r="H8" s="64">
        <v>6</v>
      </c>
    </row>
    <row r="9" spans="1:8" ht="28.5" customHeight="1">
      <c r="A9" s="333" t="s">
        <v>75</v>
      </c>
      <c r="B9" s="351" t="s">
        <v>132</v>
      </c>
      <c r="C9" s="352"/>
      <c r="D9" s="353">
        <f>D11+D15</f>
        <v>1297</v>
      </c>
      <c r="E9" s="355">
        <f>F9+H9</f>
        <v>74982.4</v>
      </c>
      <c r="F9" s="357">
        <f>F11+F15</f>
        <v>70307.9</v>
      </c>
      <c r="G9" s="357">
        <f>G11+G15</f>
        <v>1184.071</v>
      </c>
      <c r="H9" s="359">
        <f>H11+H15</f>
        <v>4674.5</v>
      </c>
    </row>
    <row r="10" spans="1:8" ht="17.25" customHeight="1" thickBot="1">
      <c r="A10" s="334"/>
      <c r="B10" s="65" t="s">
        <v>114</v>
      </c>
      <c r="C10" s="66"/>
      <c r="D10" s="354"/>
      <c r="E10" s="356"/>
      <c r="F10" s="358"/>
      <c r="G10" s="358"/>
      <c r="H10" s="360"/>
    </row>
    <row r="11" spans="1:8" ht="39" customHeight="1">
      <c r="A11" s="73" t="s">
        <v>76</v>
      </c>
      <c r="B11" s="347" t="s">
        <v>115</v>
      </c>
      <c r="C11" s="348"/>
      <c r="D11" s="115">
        <f>D12+D13+D14</f>
        <v>677</v>
      </c>
      <c r="E11" s="116">
        <f>E12+E13+E14</f>
        <v>51297.2</v>
      </c>
      <c r="F11" s="117">
        <f>F12+F13+F14</f>
        <v>48099.2</v>
      </c>
      <c r="G11" s="135">
        <f>F11*2%</f>
        <v>961.9839999999999</v>
      </c>
      <c r="H11" s="134">
        <f>H12+H13+H14</f>
        <v>3198</v>
      </c>
    </row>
    <row r="12" spans="1:8" ht="37.5" customHeight="1">
      <c r="A12" s="73" t="s">
        <v>77</v>
      </c>
      <c r="B12" s="307" t="s">
        <v>173</v>
      </c>
      <c r="C12" s="67" t="s">
        <v>63</v>
      </c>
      <c r="D12" s="94">
        <v>110</v>
      </c>
      <c r="E12" s="118">
        <f>F12+H12</f>
        <v>15825.4</v>
      </c>
      <c r="F12" s="95">
        <v>14850.8</v>
      </c>
      <c r="G12" s="96"/>
      <c r="H12" s="83">
        <v>974.6</v>
      </c>
    </row>
    <row r="13" spans="1:8" ht="37.5" customHeight="1">
      <c r="A13" s="73" t="s">
        <v>78</v>
      </c>
      <c r="B13" s="308"/>
      <c r="C13" s="68" t="s">
        <v>116</v>
      </c>
      <c r="D13" s="97">
        <v>377</v>
      </c>
      <c r="E13" s="119">
        <f>F13+H13</f>
        <v>27359.8</v>
      </c>
      <c r="F13" s="98">
        <v>25606.2</v>
      </c>
      <c r="G13" s="99"/>
      <c r="H13" s="83">
        <v>1753.6</v>
      </c>
    </row>
    <row r="14" spans="1:8" ht="37.5" customHeight="1">
      <c r="A14" s="73" t="s">
        <v>79</v>
      </c>
      <c r="B14" s="309"/>
      <c r="C14" s="67" t="s">
        <v>64</v>
      </c>
      <c r="D14" s="100">
        <v>190</v>
      </c>
      <c r="E14" s="120">
        <f>F14+H14</f>
        <v>8112</v>
      </c>
      <c r="F14" s="101">
        <v>7642.2</v>
      </c>
      <c r="G14" s="102"/>
      <c r="H14" s="103">
        <v>469.8</v>
      </c>
    </row>
    <row r="15" spans="1:8" ht="37.5" customHeight="1">
      <c r="A15" s="73" t="s">
        <v>80</v>
      </c>
      <c r="B15" s="349" t="s">
        <v>117</v>
      </c>
      <c r="C15" s="350"/>
      <c r="D15" s="104">
        <v>620</v>
      </c>
      <c r="E15" s="119">
        <f>F15+H15</f>
        <v>23685.2</v>
      </c>
      <c r="F15" s="98">
        <v>22208.7</v>
      </c>
      <c r="G15" s="136">
        <f>F15*1%</f>
        <v>222.08700000000002</v>
      </c>
      <c r="H15" s="83">
        <v>1476.5</v>
      </c>
    </row>
    <row r="16" spans="1:8" ht="37.5" customHeight="1" thickBot="1">
      <c r="A16" s="73" t="s">
        <v>81</v>
      </c>
      <c r="B16" s="69" t="s">
        <v>118</v>
      </c>
      <c r="C16" s="70" t="s">
        <v>166</v>
      </c>
      <c r="D16" s="105">
        <v>24</v>
      </c>
      <c r="E16" s="121">
        <f>F16+H16</f>
        <v>824</v>
      </c>
      <c r="F16" s="106">
        <v>770.6</v>
      </c>
      <c r="G16" s="107"/>
      <c r="H16" s="93">
        <v>53.4</v>
      </c>
    </row>
    <row r="17" spans="1:8" ht="23.25" customHeight="1" thickBot="1">
      <c r="A17" s="312" t="s">
        <v>179</v>
      </c>
      <c r="B17" s="312"/>
      <c r="C17" s="312"/>
      <c r="D17" s="312"/>
      <c r="E17" s="312"/>
      <c r="F17" s="312"/>
      <c r="G17" s="312"/>
      <c r="H17" s="312"/>
    </row>
    <row r="18" spans="1:8" ht="24.75" customHeight="1">
      <c r="A18" s="345" t="s">
        <v>119</v>
      </c>
      <c r="B18" s="313" t="s">
        <v>62</v>
      </c>
      <c r="C18" s="314"/>
      <c r="D18" s="317" t="s">
        <v>92</v>
      </c>
      <c r="E18" s="319" t="s">
        <v>111</v>
      </c>
      <c r="F18" s="321" t="s">
        <v>168</v>
      </c>
      <c r="G18" s="322"/>
      <c r="H18" s="323"/>
    </row>
    <row r="19" spans="1:8" ht="20.25" customHeight="1">
      <c r="A19" s="346"/>
      <c r="B19" s="315"/>
      <c r="C19" s="316"/>
      <c r="D19" s="318"/>
      <c r="E19" s="320"/>
      <c r="F19" s="324"/>
      <c r="G19" s="325"/>
      <c r="H19" s="326"/>
    </row>
    <row r="20" spans="1:8" ht="20.25" customHeight="1">
      <c r="A20" s="346"/>
      <c r="B20" s="315"/>
      <c r="C20" s="316"/>
      <c r="D20" s="318"/>
      <c r="E20" s="320"/>
      <c r="F20" s="327" t="s">
        <v>97</v>
      </c>
      <c r="G20" s="59" t="s">
        <v>3</v>
      </c>
      <c r="H20" s="329" t="s">
        <v>112</v>
      </c>
    </row>
    <row r="21" spans="1:8" ht="30.75" customHeight="1">
      <c r="A21" s="346"/>
      <c r="B21" s="315"/>
      <c r="C21" s="316"/>
      <c r="D21" s="318"/>
      <c r="E21" s="320"/>
      <c r="F21" s="328"/>
      <c r="G21" s="60" t="s">
        <v>113</v>
      </c>
      <c r="H21" s="330"/>
    </row>
    <row r="22" spans="1:8" ht="21" customHeight="1">
      <c r="A22" s="346"/>
      <c r="B22" s="331">
        <v>1</v>
      </c>
      <c r="C22" s="332"/>
      <c r="D22" s="61">
        <v>2</v>
      </c>
      <c r="E22" s="62">
        <v>3</v>
      </c>
      <c r="F22" s="17">
        <v>4</v>
      </c>
      <c r="G22" s="63">
        <v>5</v>
      </c>
      <c r="H22" s="64">
        <v>6</v>
      </c>
    </row>
    <row r="23" spans="1:8" ht="28.5" customHeight="1">
      <c r="A23" s="333" t="s">
        <v>75</v>
      </c>
      <c r="B23" s="351" t="s">
        <v>132</v>
      </c>
      <c r="C23" s="352"/>
      <c r="D23" s="353">
        <f>D25+D29</f>
        <v>1297</v>
      </c>
      <c r="E23" s="355">
        <f>F23+H23</f>
        <v>77050.1</v>
      </c>
      <c r="F23" s="357">
        <f>F25+F29</f>
        <v>72375.6</v>
      </c>
      <c r="G23" s="357">
        <f>G25+G29</f>
        <v>1218.894</v>
      </c>
      <c r="H23" s="359">
        <f>H25+H29</f>
        <v>4674.5</v>
      </c>
    </row>
    <row r="24" spans="1:8" ht="20.25" customHeight="1" thickBot="1">
      <c r="A24" s="334"/>
      <c r="B24" s="65" t="s">
        <v>114</v>
      </c>
      <c r="C24" s="66"/>
      <c r="D24" s="354"/>
      <c r="E24" s="356"/>
      <c r="F24" s="358"/>
      <c r="G24" s="358"/>
      <c r="H24" s="360"/>
    </row>
    <row r="25" spans="1:8" ht="34.5" customHeight="1">
      <c r="A25" s="73" t="s">
        <v>76</v>
      </c>
      <c r="B25" s="347" t="s">
        <v>115</v>
      </c>
      <c r="C25" s="348"/>
      <c r="D25" s="115">
        <f>D26+D27+D28</f>
        <v>677</v>
      </c>
      <c r="E25" s="116">
        <f>E26+E27+E28</f>
        <v>52711.8</v>
      </c>
      <c r="F25" s="117">
        <f>F26+F27+F28</f>
        <v>49513.8</v>
      </c>
      <c r="G25" s="135">
        <f>F25*2%</f>
        <v>990.2760000000001</v>
      </c>
      <c r="H25" s="134">
        <f>H26+H27+H28</f>
        <v>3198</v>
      </c>
    </row>
    <row r="26" spans="1:8" ht="34.5" customHeight="1">
      <c r="A26" s="73" t="s">
        <v>77</v>
      </c>
      <c r="B26" s="307" t="s">
        <v>173</v>
      </c>
      <c r="C26" s="67" t="s">
        <v>63</v>
      </c>
      <c r="D26" s="94">
        <v>110</v>
      </c>
      <c r="E26" s="118">
        <f>F26+H26</f>
        <v>16262.2</v>
      </c>
      <c r="F26" s="95">
        <v>15287.6</v>
      </c>
      <c r="G26" s="96"/>
      <c r="H26" s="83">
        <v>974.6</v>
      </c>
    </row>
    <row r="27" spans="1:8" ht="34.5" customHeight="1">
      <c r="A27" s="73" t="s">
        <v>78</v>
      </c>
      <c r="B27" s="308"/>
      <c r="C27" s="68" t="s">
        <v>116</v>
      </c>
      <c r="D27" s="97">
        <v>377</v>
      </c>
      <c r="E27" s="119">
        <f>F27+H27</f>
        <v>28112.8</v>
      </c>
      <c r="F27" s="98">
        <v>26359.2</v>
      </c>
      <c r="G27" s="99"/>
      <c r="H27" s="83">
        <v>1753.6</v>
      </c>
    </row>
    <row r="28" spans="1:8" ht="34.5" customHeight="1">
      <c r="A28" s="73" t="s">
        <v>79</v>
      </c>
      <c r="B28" s="309"/>
      <c r="C28" s="67" t="s">
        <v>64</v>
      </c>
      <c r="D28" s="100">
        <v>190</v>
      </c>
      <c r="E28" s="120">
        <f>F28+H28</f>
        <v>8336.8</v>
      </c>
      <c r="F28" s="101">
        <v>7867</v>
      </c>
      <c r="G28" s="102"/>
      <c r="H28" s="103">
        <v>469.8</v>
      </c>
    </row>
    <row r="29" spans="1:8" ht="34.5" customHeight="1">
      <c r="A29" s="73" t="s">
        <v>80</v>
      </c>
      <c r="B29" s="349" t="s">
        <v>117</v>
      </c>
      <c r="C29" s="350"/>
      <c r="D29" s="104">
        <v>620</v>
      </c>
      <c r="E29" s="119">
        <f>F29+H29</f>
        <v>24338.3</v>
      </c>
      <c r="F29" s="98">
        <v>22861.8</v>
      </c>
      <c r="G29" s="136">
        <f>F29*1%</f>
        <v>228.618</v>
      </c>
      <c r="H29" s="83">
        <v>1476.5</v>
      </c>
    </row>
    <row r="30" spans="1:8" ht="34.5" customHeight="1" thickBot="1">
      <c r="A30" s="73" t="s">
        <v>81</v>
      </c>
      <c r="B30" s="69" t="s">
        <v>118</v>
      </c>
      <c r="C30" s="70" t="s">
        <v>166</v>
      </c>
      <c r="D30" s="105">
        <v>24</v>
      </c>
      <c r="E30" s="121">
        <f>F30+H30</f>
        <v>824</v>
      </c>
      <c r="F30" s="106">
        <v>770.6</v>
      </c>
      <c r="G30" s="107"/>
      <c r="H30" s="93">
        <v>53.4</v>
      </c>
    </row>
    <row r="31" spans="1:8" ht="23.25" customHeight="1" thickBot="1">
      <c r="A31" s="312" t="s">
        <v>180</v>
      </c>
      <c r="B31" s="312"/>
      <c r="C31" s="312"/>
      <c r="D31" s="312"/>
      <c r="E31" s="312"/>
      <c r="F31" s="312"/>
      <c r="G31" s="312"/>
      <c r="H31" s="312"/>
    </row>
    <row r="32" spans="1:8" ht="24.75" customHeight="1">
      <c r="A32" s="345" t="s">
        <v>119</v>
      </c>
      <c r="B32" s="313" t="s">
        <v>62</v>
      </c>
      <c r="C32" s="314"/>
      <c r="D32" s="317" t="s">
        <v>92</v>
      </c>
      <c r="E32" s="319" t="s">
        <v>111</v>
      </c>
      <c r="F32" s="321" t="s">
        <v>168</v>
      </c>
      <c r="G32" s="322"/>
      <c r="H32" s="323"/>
    </row>
    <row r="33" spans="1:8" ht="20.25" customHeight="1">
      <c r="A33" s="346"/>
      <c r="B33" s="315"/>
      <c r="C33" s="316"/>
      <c r="D33" s="318"/>
      <c r="E33" s="320"/>
      <c r="F33" s="324"/>
      <c r="G33" s="325"/>
      <c r="H33" s="326"/>
    </row>
    <row r="34" spans="1:8" ht="20.25" customHeight="1">
      <c r="A34" s="346"/>
      <c r="B34" s="315"/>
      <c r="C34" s="316"/>
      <c r="D34" s="318"/>
      <c r="E34" s="320"/>
      <c r="F34" s="327" t="s">
        <v>97</v>
      </c>
      <c r="G34" s="59" t="s">
        <v>3</v>
      </c>
      <c r="H34" s="329" t="s">
        <v>112</v>
      </c>
    </row>
    <row r="35" spans="1:8" ht="45" customHeight="1">
      <c r="A35" s="346"/>
      <c r="B35" s="315"/>
      <c r="C35" s="316"/>
      <c r="D35" s="318"/>
      <c r="E35" s="320"/>
      <c r="F35" s="328"/>
      <c r="G35" s="60" t="s">
        <v>113</v>
      </c>
      <c r="H35" s="330"/>
    </row>
    <row r="36" spans="1:8" ht="25.5" customHeight="1">
      <c r="A36" s="346"/>
      <c r="B36" s="331">
        <v>1</v>
      </c>
      <c r="C36" s="332"/>
      <c r="D36" s="61">
        <v>2</v>
      </c>
      <c r="E36" s="62">
        <v>3</v>
      </c>
      <c r="F36" s="17">
        <v>4</v>
      </c>
      <c r="G36" s="63">
        <v>5</v>
      </c>
      <c r="H36" s="64">
        <v>6</v>
      </c>
    </row>
    <row r="37" spans="1:8" ht="28.5" customHeight="1">
      <c r="A37" s="333" t="s">
        <v>75</v>
      </c>
      <c r="B37" s="335" t="s">
        <v>132</v>
      </c>
      <c r="C37" s="336"/>
      <c r="D37" s="337">
        <f>D39+D43</f>
        <v>1353</v>
      </c>
      <c r="E37" s="339">
        <f>F37+H37</f>
        <v>73954.4</v>
      </c>
      <c r="F37" s="341">
        <f>F39+F43</f>
        <v>69279.9</v>
      </c>
      <c r="G37" s="341">
        <f>G39+G43</f>
        <v>1657.4</v>
      </c>
      <c r="H37" s="343">
        <f>H39+H43</f>
        <v>4674.5</v>
      </c>
    </row>
    <row r="38" spans="1:8" ht="20.25" customHeight="1" thickBot="1">
      <c r="A38" s="334"/>
      <c r="B38" s="150" t="s">
        <v>114</v>
      </c>
      <c r="C38" s="151"/>
      <c r="D38" s="338"/>
      <c r="E38" s="340"/>
      <c r="F38" s="342"/>
      <c r="G38" s="342"/>
      <c r="H38" s="344"/>
    </row>
    <row r="39" spans="1:8" ht="36.75" customHeight="1">
      <c r="A39" s="73" t="s">
        <v>76</v>
      </c>
      <c r="B39" s="305" t="s">
        <v>115</v>
      </c>
      <c r="C39" s="306"/>
      <c r="D39" s="174">
        <f>D40+D41+D42</f>
        <v>709</v>
      </c>
      <c r="E39" s="175">
        <f>E40+E41+E42</f>
        <v>49303.3</v>
      </c>
      <c r="F39" s="153">
        <f>F40+F41+F42</f>
        <v>46105.299999999996</v>
      </c>
      <c r="G39" s="154">
        <v>1238.7</v>
      </c>
      <c r="H39" s="176">
        <f>H40+H41+H42</f>
        <v>3198</v>
      </c>
    </row>
    <row r="40" spans="1:8" ht="36.75" customHeight="1">
      <c r="A40" s="73" t="s">
        <v>77</v>
      </c>
      <c r="B40" s="307" t="s">
        <v>181</v>
      </c>
      <c r="C40" s="155" t="s">
        <v>63</v>
      </c>
      <c r="D40" s="156">
        <f>49+57+7</f>
        <v>113</v>
      </c>
      <c r="E40" s="118">
        <f>F40+H40</f>
        <v>15307.3</v>
      </c>
      <c r="F40" s="157">
        <f>15307.3-H40</f>
        <v>14332.699999999999</v>
      </c>
      <c r="G40" s="158"/>
      <c r="H40" s="159">
        <v>974.6</v>
      </c>
    </row>
    <row r="41" spans="1:8" ht="36.75" customHeight="1">
      <c r="A41" s="73" t="s">
        <v>78</v>
      </c>
      <c r="B41" s="308"/>
      <c r="C41" s="160" t="s">
        <v>116</v>
      </c>
      <c r="D41" s="161">
        <v>390</v>
      </c>
      <c r="E41" s="119">
        <f>F41+H41</f>
        <v>26549</v>
      </c>
      <c r="F41" s="162">
        <f>26549-H41</f>
        <v>24795.4</v>
      </c>
      <c r="G41" s="158"/>
      <c r="H41" s="159">
        <v>1753.6</v>
      </c>
    </row>
    <row r="42" spans="1:8" ht="36.75" customHeight="1">
      <c r="A42" s="73" t="s">
        <v>79</v>
      </c>
      <c r="B42" s="309"/>
      <c r="C42" s="155" t="s">
        <v>64</v>
      </c>
      <c r="D42" s="163">
        <f>49+140+11+6</f>
        <v>206</v>
      </c>
      <c r="E42" s="119">
        <f>F42+H42</f>
        <v>7447</v>
      </c>
      <c r="F42" s="164">
        <f>7447-H42</f>
        <v>6977.2</v>
      </c>
      <c r="G42" s="158"/>
      <c r="H42" s="165">
        <v>469.8</v>
      </c>
    </row>
    <row r="43" spans="1:8" ht="36.75" customHeight="1">
      <c r="A43" s="73" t="s">
        <v>80</v>
      </c>
      <c r="B43" s="310" t="s">
        <v>117</v>
      </c>
      <c r="C43" s="311"/>
      <c r="D43" s="166">
        <v>644</v>
      </c>
      <c r="E43" s="152">
        <f>F43+H43</f>
        <v>24651.1</v>
      </c>
      <c r="F43" s="167">
        <f>24651.1-H43</f>
        <v>23174.6</v>
      </c>
      <c r="G43" s="162">
        <v>418.7</v>
      </c>
      <c r="H43" s="168">
        <v>1476.5</v>
      </c>
    </row>
    <row r="44" spans="1:8" ht="36.75" customHeight="1" thickBot="1">
      <c r="A44" s="73" t="s">
        <v>81</v>
      </c>
      <c r="B44" s="69" t="s">
        <v>118</v>
      </c>
      <c r="C44" s="169" t="s">
        <v>182</v>
      </c>
      <c r="D44" s="170">
        <v>26</v>
      </c>
      <c r="E44" s="177">
        <f>F44+H44</f>
        <v>826.6999999999999</v>
      </c>
      <c r="F44" s="171">
        <v>773.3</v>
      </c>
      <c r="G44" s="172"/>
      <c r="H44" s="173">
        <v>53.4</v>
      </c>
    </row>
    <row r="45" spans="1:8" ht="24.75" customHeight="1">
      <c r="A45" s="74"/>
      <c r="B45" s="58"/>
      <c r="C45" s="71"/>
      <c r="D45" s="72"/>
      <c r="E45" s="137"/>
      <c r="F45" s="137"/>
      <c r="G45" s="58"/>
      <c r="H45" s="137"/>
    </row>
    <row r="46" spans="2:8" ht="26.25" customHeight="1">
      <c r="B46" s="361" t="s">
        <v>65</v>
      </c>
      <c r="C46" s="361"/>
      <c r="D46" s="18"/>
      <c r="E46" s="138"/>
      <c r="F46" s="141"/>
      <c r="G46" s="18"/>
      <c r="H46" s="18"/>
    </row>
    <row r="47" spans="2:8" s="13" customFormat="1" ht="23.25" customHeight="1">
      <c r="B47" s="19" t="s">
        <v>133</v>
      </c>
      <c r="C47" s="19"/>
      <c r="D47" s="19"/>
      <c r="F47" s="19"/>
      <c r="G47" s="19"/>
      <c r="H47" s="19"/>
    </row>
    <row r="48" spans="2:8" s="13" customFormat="1" ht="21.75" customHeight="1">
      <c r="B48" s="20" t="s">
        <v>66</v>
      </c>
      <c r="C48" s="20"/>
      <c r="D48" s="20"/>
      <c r="F48" s="20"/>
      <c r="G48" s="20"/>
      <c r="H48" s="20"/>
    </row>
    <row r="49" spans="2:8" ht="18" customHeight="1">
      <c r="B49" s="55"/>
      <c r="C49" s="55"/>
      <c r="D49" s="55"/>
      <c r="F49" s="55"/>
      <c r="G49" s="55"/>
      <c r="H49" s="55"/>
    </row>
    <row r="50" spans="3:8" ht="15.75">
      <c r="C50" s="21"/>
      <c r="D50" s="21"/>
      <c r="E50" s="21"/>
      <c r="F50" s="21"/>
      <c r="G50" s="21"/>
      <c r="H50" s="21"/>
    </row>
    <row r="51" spans="3:8" ht="15.75">
      <c r="C51" s="22"/>
      <c r="D51" s="22"/>
      <c r="E51" s="22"/>
      <c r="F51" s="22"/>
      <c r="H51" s="22"/>
    </row>
    <row r="52" spans="3:8" ht="15.75">
      <c r="C52" s="21"/>
      <c r="D52" s="21"/>
      <c r="E52" s="21"/>
      <c r="F52" s="21"/>
      <c r="H52" s="21"/>
    </row>
    <row r="53" spans="3:8" ht="15.75">
      <c r="C53" s="21"/>
      <c r="D53" s="21"/>
      <c r="E53" s="21"/>
      <c r="F53" s="21"/>
      <c r="G53" s="21"/>
      <c r="H53" s="21"/>
    </row>
    <row r="54" spans="3:8" ht="15.75">
      <c r="C54" s="21"/>
      <c r="D54" s="21"/>
      <c r="E54" s="21"/>
      <c r="F54" s="21"/>
      <c r="G54" s="21"/>
      <c r="H54" s="21"/>
    </row>
    <row r="55" spans="3:8" ht="15.75">
      <c r="C55" s="21"/>
      <c r="D55" s="21"/>
      <c r="E55" s="21"/>
      <c r="F55" s="21"/>
      <c r="G55" s="21"/>
      <c r="H55" s="21"/>
    </row>
    <row r="56" spans="3:8" ht="15.75">
      <c r="C56" s="16"/>
      <c r="D56" s="16"/>
      <c r="E56" s="16"/>
      <c r="F56" s="16"/>
      <c r="G56" s="16"/>
      <c r="H56" s="16"/>
    </row>
    <row r="57" spans="3:8" ht="15.75">
      <c r="C57" s="16"/>
      <c r="D57" s="16"/>
      <c r="E57" s="16"/>
      <c r="F57" s="16"/>
      <c r="G57" s="16"/>
      <c r="H57" s="16"/>
    </row>
    <row r="58" spans="3:8" ht="15.75">
      <c r="C58" s="16"/>
      <c r="D58" s="16"/>
      <c r="E58" s="16"/>
      <c r="F58" s="16"/>
      <c r="G58" s="16"/>
      <c r="H58" s="16"/>
    </row>
    <row r="59" spans="3:8" ht="15.75">
      <c r="C59" s="16"/>
      <c r="D59" s="16"/>
      <c r="E59" s="16"/>
      <c r="F59" s="16"/>
      <c r="G59" s="16"/>
      <c r="H59" s="16"/>
    </row>
    <row r="60" spans="3:8" ht="15.75">
      <c r="C60" s="16"/>
      <c r="D60" s="16"/>
      <c r="E60" s="16"/>
      <c r="F60" s="16"/>
      <c r="G60" s="16"/>
      <c r="H60" s="16"/>
    </row>
    <row r="61" spans="3:8" ht="15.75">
      <c r="C61" s="16"/>
      <c r="D61" s="16"/>
      <c r="E61" s="16"/>
      <c r="F61" s="16"/>
      <c r="G61" s="16"/>
      <c r="H61" s="16"/>
    </row>
    <row r="62" spans="3:8" ht="15.75">
      <c r="C62" s="16"/>
      <c r="D62" s="16"/>
      <c r="E62" s="16"/>
      <c r="F62" s="16"/>
      <c r="G62" s="16"/>
      <c r="H62" s="16"/>
    </row>
    <row r="63" spans="3:8" ht="15.75">
      <c r="C63" s="16"/>
      <c r="D63" s="16"/>
      <c r="E63" s="16"/>
      <c r="F63" s="16"/>
      <c r="G63" s="16"/>
      <c r="H63" s="16"/>
    </row>
    <row r="64" spans="3:8" ht="15.75">
      <c r="C64" s="16"/>
      <c r="D64" s="16"/>
      <c r="E64" s="16"/>
      <c r="F64" s="16"/>
      <c r="G64" s="16"/>
      <c r="H64" s="16"/>
    </row>
    <row r="65" spans="3:8" ht="15.75">
      <c r="C65" s="16"/>
      <c r="D65" s="16"/>
      <c r="E65" s="16"/>
      <c r="F65" s="16"/>
      <c r="G65" s="16"/>
      <c r="H65" s="16"/>
    </row>
    <row r="66" spans="3:8" ht="15.75">
      <c r="C66" s="16"/>
      <c r="D66" s="16"/>
      <c r="E66" s="16"/>
      <c r="F66" s="16"/>
      <c r="G66" s="16"/>
      <c r="H66" s="16"/>
    </row>
  </sheetData>
  <sheetProtection selectLockedCells="1" selectUnlockedCells="1"/>
  <mergeCells count="58">
    <mergeCell ref="F6:F7"/>
    <mergeCell ref="H6:H7"/>
    <mergeCell ref="B8:C8"/>
    <mergeCell ref="D4:D7"/>
    <mergeCell ref="E4:E7"/>
    <mergeCell ref="F4:H5"/>
    <mergeCell ref="B12:B14"/>
    <mergeCell ref="B15:C15"/>
    <mergeCell ref="A4:A8"/>
    <mergeCell ref="B4:C7"/>
    <mergeCell ref="A9:A10"/>
    <mergeCell ref="B9:C9"/>
    <mergeCell ref="F20:F21"/>
    <mergeCell ref="H20:H21"/>
    <mergeCell ref="B46:C46"/>
    <mergeCell ref="E9:E10"/>
    <mergeCell ref="F9:F10"/>
    <mergeCell ref="G9:G10"/>
    <mergeCell ref="D9:D10"/>
    <mergeCell ref="A17:H17"/>
    <mergeCell ref="H9:H10"/>
    <mergeCell ref="B11:C11"/>
    <mergeCell ref="D23:D24"/>
    <mergeCell ref="E23:E24"/>
    <mergeCell ref="F23:F24"/>
    <mergeCell ref="G23:G24"/>
    <mergeCell ref="H23:H24"/>
    <mergeCell ref="A18:A22"/>
    <mergeCell ref="B18:C21"/>
    <mergeCell ref="D18:D21"/>
    <mergeCell ref="E18:E21"/>
    <mergeCell ref="F18:H19"/>
    <mergeCell ref="B25:C25"/>
    <mergeCell ref="B26:B28"/>
    <mergeCell ref="B29:C29"/>
    <mergeCell ref="B22:C22"/>
    <mergeCell ref="A23:A24"/>
    <mergeCell ref="B23:C23"/>
    <mergeCell ref="A3:H3"/>
    <mergeCell ref="B36:C36"/>
    <mergeCell ref="A37:A38"/>
    <mergeCell ref="B37:C37"/>
    <mergeCell ref="D37:D38"/>
    <mergeCell ref="E37:E38"/>
    <mergeCell ref="F37:F38"/>
    <mergeCell ref="G37:G38"/>
    <mergeCell ref="H37:H38"/>
    <mergeCell ref="A32:A36"/>
    <mergeCell ref="B39:C39"/>
    <mergeCell ref="B40:B42"/>
    <mergeCell ref="B43:C43"/>
    <mergeCell ref="A31:H31"/>
    <mergeCell ref="B32:C35"/>
    <mergeCell ref="D32:D35"/>
    <mergeCell ref="E32:E35"/>
    <mergeCell ref="F32:H33"/>
    <mergeCell ref="F34:F35"/>
    <mergeCell ref="H34:H35"/>
  </mergeCells>
  <conditionalFormatting sqref="F43">
    <cfRule type="cellIs" priority="1" dxfId="0" operator="lessThan" stopIfTrue="1">
      <formula>$F$16</formula>
    </cfRule>
  </conditionalFormatting>
  <conditionalFormatting sqref="E40">
    <cfRule type="cellIs" priority="2" dxfId="0" operator="greaterThan" stopIfTrue="1">
      <formula>$E$12</formula>
    </cfRule>
  </conditionalFormatting>
  <conditionalFormatting sqref="E41:E42">
    <cfRule type="cellIs" priority="3" dxfId="0" operator="greaterThan" stopIfTrue="1">
      <formula>$E$13</formula>
    </cfRule>
  </conditionalFormatting>
  <conditionalFormatting sqref="E44">
    <cfRule type="cellIs" priority="4" dxfId="0" operator="greaterThan" stopIfTrue="1">
      <formula>$E$14</formula>
    </cfRule>
  </conditionalFormatting>
  <conditionalFormatting sqref="E37:E38">
    <cfRule type="cellIs" priority="5" dxfId="0" operator="greaterThan" stopIfTrue="1">
      <formula>$E$9</formula>
    </cfRule>
  </conditionalFormatting>
  <conditionalFormatting sqref="F37:F38">
    <cfRule type="cellIs" priority="6" dxfId="0" operator="greaterThan" stopIfTrue="1">
      <formula>$F$9</formula>
    </cfRule>
  </conditionalFormatting>
  <conditionalFormatting sqref="F40">
    <cfRule type="cellIs" priority="7" dxfId="0" operator="greaterThan" stopIfTrue="1">
      <formula>$F$12</formula>
    </cfRule>
  </conditionalFormatting>
  <conditionalFormatting sqref="F41">
    <cfRule type="cellIs" priority="8" dxfId="0" operator="greaterThan" stopIfTrue="1">
      <formula>$F$13</formula>
    </cfRule>
  </conditionalFormatting>
  <conditionalFormatting sqref="F42">
    <cfRule type="cellIs" priority="9" dxfId="0" operator="greaterThan" stopIfTrue="1">
      <formula>$F$14</formula>
    </cfRule>
  </conditionalFormatting>
  <conditionalFormatting sqref="H40">
    <cfRule type="cellIs" priority="10" dxfId="0" operator="greaterThan" stopIfTrue="1">
      <formula>$H$12</formula>
    </cfRule>
  </conditionalFormatting>
  <conditionalFormatting sqref="H41">
    <cfRule type="cellIs" priority="11" dxfId="0" operator="greaterThan" stopIfTrue="1">
      <formula>$H$13</formula>
    </cfRule>
  </conditionalFormatting>
  <conditionalFormatting sqref="H42">
    <cfRule type="cellIs" priority="12" dxfId="0" operator="greaterThan" stopIfTrue="1">
      <formula>$H$14</formula>
    </cfRule>
  </conditionalFormatting>
  <conditionalFormatting sqref="H43">
    <cfRule type="cellIs" priority="13" dxfId="0" operator="greaterThan" stopIfTrue="1">
      <formula>$H$15</formula>
    </cfRule>
  </conditionalFormatting>
  <conditionalFormatting sqref="H44">
    <cfRule type="cellIs" priority="14" dxfId="0" operator="greaterThan" stopIfTrue="1">
      <formula>$H$16</formula>
    </cfRule>
  </conditionalFormatting>
  <conditionalFormatting sqref="H37:H38">
    <cfRule type="cellIs" priority="15" dxfId="0" operator="greaterThan" stopIfTrue="1">
      <formula>$H$9</formula>
    </cfRule>
  </conditionalFormatting>
  <printOptions/>
  <pageMargins left="0.23" right="0.16" top="0.59" bottom="0.74" header="0.5" footer="0.5"/>
  <pageSetup fitToHeight="1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8"/>
  <sheetViews>
    <sheetView tabSelected="1" zoomScale="75" zoomScaleNormal="75" zoomScalePageLayoutView="0" workbookViewId="0" topLeftCell="A1">
      <selection activeCell="A4" sqref="A4:H36"/>
    </sheetView>
  </sheetViews>
  <sheetFormatPr defaultColWidth="9.140625" defaultRowHeight="12.75"/>
  <cols>
    <col min="2" max="2" width="10.140625" style="0" customWidth="1"/>
    <col min="3" max="3" width="44.00390625" style="0" customWidth="1"/>
    <col min="4" max="4" width="5.57421875" style="0" customWidth="1"/>
    <col min="5" max="5" width="10.00390625" style="0" customWidth="1"/>
    <col min="6" max="6" width="13.8515625" style="0" customWidth="1"/>
    <col min="7" max="7" width="16.7109375" style="0" customWidth="1"/>
    <col min="8" max="8" width="16.140625" style="0" customWidth="1"/>
  </cols>
  <sheetData>
    <row r="3" spans="1:5" ht="12.75">
      <c r="A3" s="3"/>
      <c r="B3" s="3"/>
      <c r="C3" s="2"/>
      <c r="D3" s="2"/>
      <c r="E3" s="1"/>
    </row>
    <row r="4" spans="1:6" ht="15.75">
      <c r="A4" s="374" t="s">
        <v>176</v>
      </c>
      <c r="B4" s="374"/>
      <c r="C4" s="374"/>
      <c r="D4" s="374"/>
      <c r="E4" s="374"/>
      <c r="F4" s="374"/>
    </row>
    <row r="5" spans="1:8" ht="8.25" customHeight="1" thickBot="1">
      <c r="A5" s="57"/>
      <c r="B5" s="57"/>
      <c r="C5" s="57"/>
      <c r="D5" s="57"/>
      <c r="E5" s="57"/>
      <c r="F5" s="57"/>
      <c r="G5" s="57"/>
      <c r="H5" s="57"/>
    </row>
    <row r="6" spans="1:8" ht="21.75" customHeight="1">
      <c r="A6" s="261" t="s">
        <v>0</v>
      </c>
      <c r="B6" s="262"/>
      <c r="C6" s="262"/>
      <c r="D6" s="262"/>
      <c r="E6" s="375" t="s">
        <v>46</v>
      </c>
      <c r="F6" s="195" t="s">
        <v>175</v>
      </c>
      <c r="G6" s="372" t="s">
        <v>177</v>
      </c>
      <c r="H6" s="372" t="s">
        <v>178</v>
      </c>
    </row>
    <row r="7" spans="1:8" ht="19.5" customHeight="1">
      <c r="A7" s="263"/>
      <c r="B7" s="264"/>
      <c r="C7" s="264"/>
      <c r="D7" s="264"/>
      <c r="E7" s="376"/>
      <c r="F7" s="196"/>
      <c r="G7" s="373"/>
      <c r="H7" s="373"/>
    </row>
    <row r="8" spans="1:8" ht="17.25" customHeight="1">
      <c r="A8" s="277">
        <v>1</v>
      </c>
      <c r="B8" s="278"/>
      <c r="C8" s="278"/>
      <c r="D8" s="278"/>
      <c r="E8" s="48">
        <v>2</v>
      </c>
      <c r="F8" s="48">
        <v>3</v>
      </c>
      <c r="G8" s="48">
        <v>4</v>
      </c>
      <c r="H8" s="48">
        <v>5</v>
      </c>
    </row>
    <row r="9" spans="1:8" ht="25.5" customHeight="1">
      <c r="A9" s="366" t="s">
        <v>47</v>
      </c>
      <c r="B9" s="367"/>
      <c r="C9" s="367"/>
      <c r="D9" s="44" t="s">
        <v>75</v>
      </c>
      <c r="E9" s="38" t="s">
        <v>48</v>
      </c>
      <c r="F9" s="114">
        <f>F10+F12</f>
        <v>21348</v>
      </c>
      <c r="G9" s="114">
        <f>G10+G12</f>
        <v>21348</v>
      </c>
      <c r="H9" s="114">
        <f>H10+H12</f>
        <v>20785</v>
      </c>
    </row>
    <row r="10" spans="1:8" ht="25.5" customHeight="1">
      <c r="A10" s="366" t="s">
        <v>1</v>
      </c>
      <c r="B10" s="367" t="s">
        <v>49</v>
      </c>
      <c r="C10" s="367"/>
      <c r="D10" s="44" t="s">
        <v>76</v>
      </c>
      <c r="E10" s="38" t="s">
        <v>48</v>
      </c>
      <c r="F10" s="92">
        <v>10782</v>
      </c>
      <c r="G10" s="92">
        <v>10782</v>
      </c>
      <c r="H10" s="92">
        <v>10161</v>
      </c>
    </row>
    <row r="11" spans="1:8" ht="25.5" customHeight="1">
      <c r="A11" s="366"/>
      <c r="B11" s="41" t="s">
        <v>3</v>
      </c>
      <c r="C11" s="40" t="s">
        <v>98</v>
      </c>
      <c r="D11" s="44" t="s">
        <v>77</v>
      </c>
      <c r="E11" s="38" t="s">
        <v>48</v>
      </c>
      <c r="F11" s="92">
        <v>2250</v>
      </c>
      <c r="G11" s="92">
        <v>2250</v>
      </c>
      <c r="H11" s="92">
        <v>2400</v>
      </c>
    </row>
    <row r="12" spans="1:8" ht="25.5" customHeight="1">
      <c r="A12" s="366"/>
      <c r="B12" s="367" t="s">
        <v>50</v>
      </c>
      <c r="C12" s="367"/>
      <c r="D12" s="44" t="s">
        <v>78</v>
      </c>
      <c r="E12" s="38" t="s">
        <v>48</v>
      </c>
      <c r="F12" s="92">
        <v>10566</v>
      </c>
      <c r="G12" s="92">
        <v>10566</v>
      </c>
      <c r="H12" s="92">
        <v>10624</v>
      </c>
    </row>
    <row r="13" spans="1:8" ht="25.5" customHeight="1">
      <c r="A13" s="366"/>
      <c r="B13" s="41" t="s">
        <v>3</v>
      </c>
      <c r="C13" s="40" t="s">
        <v>98</v>
      </c>
      <c r="D13" s="44" t="s">
        <v>79</v>
      </c>
      <c r="E13" s="38" t="s">
        <v>48</v>
      </c>
      <c r="F13" s="92">
        <v>2820</v>
      </c>
      <c r="G13" s="92">
        <v>2820</v>
      </c>
      <c r="H13" s="92">
        <v>2695</v>
      </c>
    </row>
    <row r="14" spans="1:8" ht="30" customHeight="1">
      <c r="A14" s="366" t="s">
        <v>51</v>
      </c>
      <c r="B14" s="367"/>
      <c r="C14" s="367"/>
      <c r="D14" s="44" t="s">
        <v>80</v>
      </c>
      <c r="E14" s="38" t="s">
        <v>48</v>
      </c>
      <c r="F14" s="92">
        <v>4883</v>
      </c>
      <c r="G14" s="92">
        <v>4883</v>
      </c>
      <c r="H14" s="92">
        <v>4314</v>
      </c>
    </row>
    <row r="15" spans="1:8" ht="25.5" customHeight="1">
      <c r="A15" s="42" t="s">
        <v>93</v>
      </c>
      <c r="B15" s="368" t="s">
        <v>102</v>
      </c>
      <c r="C15" s="369"/>
      <c r="D15" s="44" t="s">
        <v>81</v>
      </c>
      <c r="E15" s="38" t="s">
        <v>48</v>
      </c>
      <c r="F15" s="92">
        <v>26</v>
      </c>
      <c r="G15" s="92">
        <v>26</v>
      </c>
      <c r="H15" s="92">
        <v>20</v>
      </c>
    </row>
    <row r="16" spans="1:8" ht="25.5" customHeight="1">
      <c r="A16" s="366" t="s">
        <v>52</v>
      </c>
      <c r="B16" s="367"/>
      <c r="C16" s="367"/>
      <c r="D16" s="44" t="s">
        <v>82</v>
      </c>
      <c r="E16" s="38" t="s">
        <v>53</v>
      </c>
      <c r="F16" s="92">
        <v>824</v>
      </c>
      <c r="G16" s="92">
        <v>824</v>
      </c>
      <c r="H16" s="92">
        <v>824</v>
      </c>
    </row>
    <row r="17" spans="1:8" ht="25.5" customHeight="1">
      <c r="A17" s="366" t="s">
        <v>54</v>
      </c>
      <c r="B17" s="367"/>
      <c r="C17" s="367"/>
      <c r="D17" s="44" t="s">
        <v>83</v>
      </c>
      <c r="E17" s="38" t="s">
        <v>48</v>
      </c>
      <c r="F17" s="92">
        <v>290</v>
      </c>
      <c r="G17" s="92">
        <v>290</v>
      </c>
      <c r="H17" s="92">
        <v>185</v>
      </c>
    </row>
    <row r="18" spans="1:8" ht="25.5" customHeight="1">
      <c r="A18" s="42" t="s">
        <v>99</v>
      </c>
      <c r="B18" s="368" t="s">
        <v>100</v>
      </c>
      <c r="C18" s="369"/>
      <c r="D18" s="38">
        <v>10</v>
      </c>
      <c r="E18" s="38" t="s">
        <v>48</v>
      </c>
      <c r="F18" s="92">
        <v>110</v>
      </c>
      <c r="G18" s="92">
        <v>110</v>
      </c>
      <c r="H18" s="92">
        <v>30</v>
      </c>
    </row>
    <row r="19" spans="1:8" ht="30" customHeight="1">
      <c r="A19" s="366" t="s">
        <v>55</v>
      </c>
      <c r="B19" s="367"/>
      <c r="C19" s="367"/>
      <c r="D19" s="38">
        <v>11</v>
      </c>
      <c r="E19" s="38" t="s">
        <v>48</v>
      </c>
      <c r="F19" s="92"/>
      <c r="G19" s="92"/>
      <c r="H19" s="92"/>
    </row>
    <row r="20" spans="1:8" ht="25.5" customHeight="1">
      <c r="A20" s="366" t="s">
        <v>56</v>
      </c>
      <c r="B20" s="367"/>
      <c r="C20" s="367"/>
      <c r="D20" s="38">
        <v>12</v>
      </c>
      <c r="E20" s="38" t="s">
        <v>57</v>
      </c>
      <c r="F20" s="83"/>
      <c r="G20" s="83"/>
      <c r="H20" s="83"/>
    </row>
    <row r="21" spans="1:8" ht="38.25" customHeight="1">
      <c r="A21" s="370" t="s">
        <v>167</v>
      </c>
      <c r="B21" s="371"/>
      <c r="C21" s="371"/>
      <c r="D21" s="38">
        <v>13</v>
      </c>
      <c r="E21" s="38" t="s">
        <v>57</v>
      </c>
      <c r="F21" s="83">
        <v>1142.5</v>
      </c>
      <c r="G21" s="83">
        <v>1142.5</v>
      </c>
      <c r="H21" s="83">
        <v>1596.3</v>
      </c>
    </row>
    <row r="22" spans="1:8" ht="30" customHeight="1">
      <c r="A22" s="366" t="s">
        <v>130</v>
      </c>
      <c r="B22" s="367"/>
      <c r="C22" s="367"/>
      <c r="D22" s="38">
        <v>14</v>
      </c>
      <c r="E22" s="38" t="s">
        <v>57</v>
      </c>
      <c r="F22" s="83">
        <v>5300</v>
      </c>
      <c r="G22" s="83">
        <v>5300</v>
      </c>
      <c r="H22" s="83">
        <v>4579</v>
      </c>
    </row>
    <row r="23" spans="1:8" ht="30" customHeight="1" thickBot="1">
      <c r="A23" s="43" t="s">
        <v>99</v>
      </c>
      <c r="B23" s="362" t="s">
        <v>101</v>
      </c>
      <c r="C23" s="363"/>
      <c r="D23" s="39">
        <v>15</v>
      </c>
      <c r="E23" s="39" t="s">
        <v>57</v>
      </c>
      <c r="F23" s="93">
        <v>2000</v>
      </c>
      <c r="G23" s="93">
        <v>2000</v>
      </c>
      <c r="H23" s="93">
        <v>4158</v>
      </c>
    </row>
    <row r="33" spans="1:6" ht="12.75">
      <c r="A33" s="139" t="s">
        <v>174</v>
      </c>
      <c r="C33" s="140" t="s">
        <v>183</v>
      </c>
      <c r="E33" s="364" t="s">
        <v>139</v>
      </c>
      <c r="F33" s="364"/>
    </row>
    <row r="34" spans="1:6" ht="12.75">
      <c r="A34" s="365" t="s">
        <v>134</v>
      </c>
      <c r="B34" s="365"/>
      <c r="C34" s="88" t="s">
        <v>135</v>
      </c>
      <c r="E34" s="365" t="s">
        <v>136</v>
      </c>
      <c r="F34" s="365"/>
    </row>
    <row r="35" spans="1:6" ht="12.75">
      <c r="A35" s="365" t="s">
        <v>137</v>
      </c>
      <c r="B35" s="365"/>
      <c r="E35" s="365" t="s">
        <v>138</v>
      </c>
      <c r="F35" s="365"/>
    </row>
    <row r="38" spans="1:2" ht="12.75">
      <c r="A38" s="364"/>
      <c r="B38" s="364"/>
    </row>
  </sheetData>
  <sheetProtection/>
  <mergeCells count="27">
    <mergeCell ref="H6:H7"/>
    <mergeCell ref="A4:F4"/>
    <mergeCell ref="E6:E7"/>
    <mergeCell ref="A6:D7"/>
    <mergeCell ref="A22:C22"/>
    <mergeCell ref="A19:C19"/>
    <mergeCell ref="A20:C20"/>
    <mergeCell ref="B18:C18"/>
    <mergeCell ref="A21:C21"/>
    <mergeCell ref="G6:G7"/>
    <mergeCell ref="A17:C17"/>
    <mergeCell ref="A14:C14"/>
    <mergeCell ref="A16:C16"/>
    <mergeCell ref="F6:F7"/>
    <mergeCell ref="B15:C15"/>
    <mergeCell ref="A9:C9"/>
    <mergeCell ref="A10:A13"/>
    <mergeCell ref="B10:C10"/>
    <mergeCell ref="B12:C12"/>
    <mergeCell ref="A8:D8"/>
    <mergeCell ref="B23:C23"/>
    <mergeCell ref="E33:F33"/>
    <mergeCell ref="A38:B38"/>
    <mergeCell ref="A34:B34"/>
    <mergeCell ref="A35:B35"/>
    <mergeCell ref="E34:F34"/>
    <mergeCell ref="E35:F35"/>
  </mergeCells>
  <printOptions/>
  <pageMargins left="0.26" right="0.16" top="0.6299212598425197" bottom="0.6692913385826772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MEiN-nauka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luczynsm</cp:lastModifiedBy>
  <cp:lastPrinted>2009-06-03T08:19:02Z</cp:lastPrinted>
  <dcterms:created xsi:type="dcterms:W3CDTF">2006-08-22T09:52:03Z</dcterms:created>
  <dcterms:modified xsi:type="dcterms:W3CDTF">2009-06-16T10:26:56Z</dcterms:modified>
  <cp:category/>
  <cp:version/>
  <cp:contentType/>
  <cp:contentStatus/>
</cp:coreProperties>
</file>