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20" windowWidth="11355" windowHeight="8700" tabRatio="596" activeTab="0"/>
  </bookViews>
  <sheets>
    <sheet name="dział I" sheetId="1" r:id="rId1"/>
    <sheet name="dzial II" sheetId="2" r:id="rId2"/>
    <sheet name="dzial III " sheetId="3" r:id="rId3"/>
    <sheet name="dział IV" sheetId="4" r:id="rId4"/>
  </sheets>
  <definedNames>
    <definedName name="_xlnm.Print_Area" localSheetId="1">'dzial II'!$A$2:$F$66</definedName>
    <definedName name="_xlnm.Print_Area" localSheetId="2">'dzial III '!$A$1:$H$22</definedName>
    <definedName name="_xlnm.Print_Area" localSheetId="0">'dział I'!$A$2:$F$89</definedName>
    <definedName name="_xlnm.Print_Area" localSheetId="3">'dział IV'!$A$1:$F$36</definedName>
  </definedNames>
  <calcPr fullCalcOnLoad="1"/>
</workbook>
</file>

<file path=xl/comments1.xml><?xml version="1.0" encoding="utf-8"?>
<comments xmlns="http://schemas.openxmlformats.org/spreadsheetml/2006/main">
  <authors>
    <author>pjagielski</author>
  </authors>
  <commentList>
    <comment ref="F71" authorId="0">
      <text>
        <r>
          <rPr>
            <b/>
            <sz val="12"/>
            <rFont val="Tahoma"/>
            <family val="2"/>
          </rPr>
          <t>pjagielski: czerwone tło zniknie po prawidłowym wypełnieniu pól 47, 49 i 50</t>
        </r>
        <r>
          <rPr>
            <sz val="12"/>
            <rFont val="Tahoma"/>
            <family val="2"/>
          </rPr>
          <t xml:space="preserve">
</t>
        </r>
      </text>
    </comment>
    <comment ref="F73" authorId="0">
      <text>
        <r>
          <rPr>
            <b/>
            <sz val="12"/>
            <rFont val="Tahoma"/>
            <family val="2"/>
          </rPr>
          <t>pjagielski:</t>
        </r>
        <r>
          <rPr>
            <sz val="12"/>
            <rFont val="Tahoma"/>
            <family val="2"/>
          </rPr>
          <t xml:space="preserve">
w przypadku straty netto pozostanie czerwone wypełnienie</t>
        </r>
      </text>
    </comment>
  </commentList>
</comments>
</file>

<file path=xl/comments2.xml><?xml version="1.0" encoding="utf-8"?>
<comments xmlns="http://schemas.openxmlformats.org/spreadsheetml/2006/main">
  <authors>
    <author>pjagielski</author>
  </authors>
  <commentList>
    <comment ref="F60" authorId="0">
      <text>
        <r>
          <rPr>
            <b/>
            <sz val="8"/>
            <rFont val="Tahoma"/>
            <family val="0"/>
          </rPr>
          <t>pjagielski:</t>
        </r>
        <r>
          <rPr>
            <sz val="8"/>
            <rFont val="Tahoma"/>
            <family val="0"/>
          </rPr>
          <t xml:space="preserve">
wpisana wartość musi byś równa kwocie wpisanej w Dziale I, wierszu 48</t>
        </r>
      </text>
    </comment>
  </commentList>
</comments>
</file>

<file path=xl/sharedStrings.xml><?xml version="1.0" encoding="utf-8"?>
<sst xmlns="http://schemas.openxmlformats.org/spreadsheetml/2006/main" count="291" uniqueCount="200">
  <si>
    <t>WYSZCZEGÓLNIENIE</t>
  </si>
  <si>
    <t>z tego</t>
  </si>
  <si>
    <t>dotacje na finansowanie działalności statutowej</t>
  </si>
  <si>
    <t>w tym</t>
  </si>
  <si>
    <t>środki na realizację projektów badawczych</t>
  </si>
  <si>
    <t>środki na realizację projektów celowych</t>
  </si>
  <si>
    <t>środki na finansowanie współpracy naukowej z zagranicą</t>
  </si>
  <si>
    <t>środki na realizację programów lub przedsięwzięć określonych przez Ministra</t>
  </si>
  <si>
    <t>Koszt wytworzenia świadczeń na własne potrzeby jednostki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</si>
  <si>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</si>
  <si>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</si>
  <si>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</si>
  <si>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</si>
  <si>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</si>
  <si>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</si>
  <si>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</si>
  <si>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</si>
  <si>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>podróże służbowe</t>
  </si>
  <si>
    <t>Zmiana stanu produktów ( +, – )</t>
  </si>
  <si>
    <t>działalności dydaktycznej</t>
  </si>
  <si>
    <t>działalności badawczej</t>
  </si>
  <si>
    <t>działalności gospodarczej wyodrębnionej</t>
  </si>
  <si>
    <t>D. Przychody finansowe</t>
  </si>
  <si>
    <t>E. Koszty finansowe</t>
  </si>
  <si>
    <t>Zyski nadzwyczajne</t>
  </si>
  <si>
    <t>Straty nadzwyczajne</t>
  </si>
  <si>
    <t>Fundusz pomocy materialnej dla studentów i doktorantów</t>
  </si>
  <si>
    <t>stan funduszu na początek roku</t>
  </si>
  <si>
    <t>zwiększenia ogółem</t>
  </si>
  <si>
    <t>pomoc materialną dla doktorantów</t>
  </si>
  <si>
    <t>remonty domów i stołówek studenckich</t>
  </si>
  <si>
    <t>opłaty za korzystanie z domów studenckich</t>
  </si>
  <si>
    <t>opłaty za korzystanie ze stołówek studenckich</t>
  </si>
  <si>
    <t>zmniejszenia ogółem</t>
  </si>
  <si>
    <t>stypendia specjalne dla osób niepełnosprawnych</t>
  </si>
  <si>
    <t>stypendia za wyniki w nauce lub sporcie</t>
  </si>
  <si>
    <t>stypendia na wyżywienie</t>
  </si>
  <si>
    <t>stypendia mieszkaniowe</t>
  </si>
  <si>
    <t>zapomogi</t>
  </si>
  <si>
    <t>Fundusz wdrożeniowy</t>
  </si>
  <si>
    <t>Własny fundusz stypendialny</t>
  </si>
  <si>
    <t>Fundusz zasadniczy</t>
  </si>
  <si>
    <t>aktualizacja wyceny środków trwałych</t>
  </si>
  <si>
    <t>pokrycie straty netto</t>
  </si>
  <si>
    <t>Jednostka miary</t>
  </si>
  <si>
    <t>Liczba studentów ogółem (02+04)</t>
  </si>
  <si>
    <t>osoby</t>
  </si>
  <si>
    <t>studiów stacjonarnych</t>
  </si>
  <si>
    <t>studiów niestacjonarnych</t>
  </si>
  <si>
    <t>Liczba osób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</si>
  <si>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</si>
  <si>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</si>
  <si>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</si>
  <si>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Liczba uczestników studiów doktoranckich pobierających stypendium doktoranckie</t>
  </si>
  <si>
    <t>Kwota stypendiów doktoranckich</t>
  </si>
  <si>
    <t>tys. zł</t>
  </si>
  <si>
    <t>w tym przezna -                          czona na</t>
  </si>
  <si>
    <t>Ubezpieczenia społeczne i inne świadczenia na rzecz pracowników</t>
  </si>
  <si>
    <t xml:space="preserve"> na studiach niestacjonarnych</t>
  </si>
  <si>
    <t>kształceniem i rehabilitacją leczniczą studentów niepełnosprawnych</t>
  </si>
  <si>
    <t>Wyszczególnienie</t>
  </si>
  <si>
    <t>profesorów</t>
  </si>
  <si>
    <t>asystentów, wykładowców, lektorów i instruktorów</t>
  </si>
  <si>
    <t>Należy podać:</t>
  </si>
  <si>
    <t xml:space="preserve"> zagraniczne środki finansowe niepodlegąjące zwrotowi</t>
  </si>
  <si>
    <t xml:space="preserve"> dotacje z budżetu państwa </t>
  </si>
  <si>
    <t>środki z budżetów jednostek samorządu terytorialnego lub ich związków</t>
  </si>
  <si>
    <t xml:space="preserve">na badania własne </t>
  </si>
  <si>
    <t>dotacja z budżetu państwa</t>
  </si>
  <si>
    <t xml:space="preserve">stypendia socjalne </t>
  </si>
  <si>
    <t xml:space="preserve"> dla doktorantów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</si>
  <si>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</si>
  <si>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</si>
  <si>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</si>
  <si>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</si>
  <si>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</si>
  <si>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</si>
  <si>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</si>
  <si>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</si>
  <si>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</si>
  <si>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pozostałe </t>
  </si>
  <si>
    <t>J.  Pozostałe obowiązkowe zmniejszenie zysku (zwiększenie straty)</t>
  </si>
  <si>
    <t xml:space="preserve"> </t>
  </si>
  <si>
    <t>składki z tytułu ubezpieczeń społecznych i funduszu pracy</t>
  </si>
  <si>
    <t xml:space="preserve">energia </t>
  </si>
  <si>
    <t>opłaty za świadczone usługi edukacyjne</t>
  </si>
  <si>
    <t xml:space="preserve">w tym    
na zadania
związane z 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</si>
  <si>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</si>
  <si>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>Zatrudnienie</t>
  </si>
  <si>
    <t xml:space="preserve">w tym </t>
  </si>
  <si>
    <t>wynikające ze stosunku pracy</t>
  </si>
  <si>
    <t>w tym osobowe</t>
  </si>
  <si>
    <t>w tym wynikające ze stosunku pracy</t>
  </si>
  <si>
    <t xml:space="preserve">w tym osobowe </t>
  </si>
  <si>
    <t>odpis na własny fundusz stypendialny</t>
  </si>
  <si>
    <t>osobowe</t>
  </si>
  <si>
    <t>nowo przyjętych</t>
  </si>
  <si>
    <t xml:space="preserve">    w tym </t>
  </si>
  <si>
    <t>uczestników stacjonarnych studiów doktoranckich</t>
  </si>
  <si>
    <t>nakłady na urządzenia techniczne i maszyny, środki transportu i inne środki trwałe</t>
  </si>
  <si>
    <t>doktorantów</t>
  </si>
  <si>
    <t>kształceniem studentów studiów stacjonarnych, uczestników stacjonarnych studiów doktoranckich i kadr naukowych oraz utrzymaniem uczelni, w tym na remonty (dotacja stacjonarna)</t>
  </si>
  <si>
    <t>dla doktorantów</t>
  </si>
  <si>
    <t>koszty utrzymania domów  i stołówek studenckich</t>
  </si>
  <si>
    <t xml:space="preserve">wynagrodzenia </t>
  </si>
  <si>
    <t xml:space="preserve">remonty i modernizacja </t>
  </si>
  <si>
    <t>z dotacji budżetu państwa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</si>
  <si>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</si>
  <si>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Dział II. Fundusze </t>
    </r>
    <r>
      <rPr>
        <sz val="12"/>
        <rFont val="Times New Roman"/>
        <family val="1"/>
      </rPr>
      <t xml:space="preserve"> –  w tysiącach złotych z jednym znakiem po przecinku</t>
    </r>
  </si>
  <si>
    <t xml:space="preserve"> z tego</t>
  </si>
  <si>
    <t>dodatkowe wynagrodzenie roczne</t>
  </si>
  <si>
    <t>nagrody rektora</t>
  </si>
  <si>
    <t xml:space="preserve">    z tego </t>
  </si>
  <si>
    <t>Nauczyciele akademiccy</t>
  </si>
  <si>
    <t>z tego w grupach stanowisk</t>
  </si>
  <si>
    <t>docentów, adiunktów                              i starszych wykładowców</t>
  </si>
  <si>
    <t>Pracownicy niebędący nauczycielami akademickimi</t>
  </si>
  <si>
    <t xml:space="preserve"> w tym </t>
  </si>
  <si>
    <t>L. p</t>
  </si>
  <si>
    <t>Koszty remontów budynków i lokali oraz obiektów inżynierii lądowej i wodnej (z wyłączeniem domów i stołówek studenckich)</t>
  </si>
  <si>
    <t>odpisy z zysku netto</t>
  </si>
  <si>
    <t>równowartość zakończonych i oddanych do użytkowania inwestycji budowlanych</t>
  </si>
  <si>
    <t xml:space="preserve">Pozostałe przychody operacyjne </t>
  </si>
  <si>
    <t>składki na ubezpieczenia społeczne i fundusz pracy</t>
  </si>
  <si>
    <t>I.  Podatek dochodowy</t>
  </si>
  <si>
    <t>zwiększenie ogółem</t>
  </si>
  <si>
    <t>zmniejszenie ogółem</t>
  </si>
  <si>
    <t>sprzedaż pozostałych prac i usług badawczych i rozwojowych</t>
  </si>
  <si>
    <t>w ramach  pomocy materialnej dla studentów</t>
  </si>
  <si>
    <t>Zakładowy fundusz świadczeń socjalnych</t>
  </si>
  <si>
    <t>Dział III. Zatrudnienie  i wynagrodzenia w grupach stanowisk</t>
  </si>
  <si>
    <r>
      <t>cd. działu II.  Fundusze</t>
    </r>
    <r>
      <rPr>
        <sz val="12"/>
        <rFont val="Times New Roman"/>
        <family val="1"/>
      </rPr>
      <t xml:space="preserve">  –  w tysiącach złotych z jednym znakiem po przecinku</t>
    </r>
  </si>
  <si>
    <t xml:space="preserve"> Razem </t>
  </si>
  <si>
    <t>(imię, nazwisko i telefon</t>
  </si>
  <si>
    <t>osoby sporządzającej)</t>
  </si>
  <si>
    <t xml:space="preserve">Wartość sprzedanych towarów i materiałów </t>
  </si>
  <si>
    <t>Pozostałe koszty operacyjne</t>
  </si>
  <si>
    <t>odpis w ciężar kosztów działalności dydaktycznej</t>
  </si>
  <si>
    <t>środki na realizację projektów rozwojowych</t>
  </si>
  <si>
    <t xml:space="preserve">Nakłady na rzeczowe aktywa trwałe </t>
  </si>
  <si>
    <t>inne przychody</t>
  </si>
  <si>
    <r>
      <t>Stan funduszu na koniec okresu sprawozdawczego</t>
    </r>
    <r>
      <rPr>
        <sz val="12"/>
        <rFont val="Times New Roman"/>
        <family val="1"/>
      </rPr>
      <t xml:space="preserve"> (01+02-09)</t>
    </r>
  </si>
  <si>
    <t>zwiększenia ogółem (03+06+07+08)</t>
  </si>
  <si>
    <t>Wynagrodzenia wynikające ze stosunku pracy (4+6)</t>
  </si>
  <si>
    <t xml:space="preserve">(miejscowość, data)        </t>
  </si>
  <si>
    <t>(pieczątka imienna i podpis Rektora)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</si>
  <si>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</si>
  <si>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</si>
  <si>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</si>
  <si>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</si>
  <si>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</si>
  <si>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</si>
  <si>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</si>
  <si>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</si>
  <si>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</si>
  <si>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</si>
  <si>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</si>
  <si>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</si>
  <si>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</si>
  <si>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</si>
  <si>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</si>
  <si>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</si>
  <si>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</si>
  <si>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</si>
  <si>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</si>
  <si>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  (pieczątka szkoły wyższej)</t>
  </si>
  <si>
    <t>………………..………………….</t>
  </si>
  <si>
    <t>koszty realizacji zadań związanych z przyznawaniem 
 i wypłacaniem stypendiów 
i zapomóg dla studentów i doktorantów</t>
  </si>
  <si>
    <r>
      <t xml:space="preserve">B. Koszty działalności operacyjnej </t>
    </r>
    <r>
      <rPr>
        <sz val="14"/>
        <rFont val="Times New Roman"/>
        <family val="1"/>
      </rPr>
      <t>(30+51)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</si>
  <si>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(46)</t>
    </r>
  </si>
  <si>
    <t>Ogółem koszty rodzajowe (31+32+34+35+36+39+41)</t>
  </si>
  <si>
    <t>Ogółem koszty własne podstawowej  działalności operacyjnej (44+45)</t>
  </si>
  <si>
    <r>
      <t xml:space="preserve">Pozostałe koszty </t>
    </r>
    <r>
      <rPr>
        <sz val="12"/>
        <rFont val="Times New Roman"/>
        <family val="1"/>
      </rPr>
      <t>(52+53)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</si>
  <si>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(01-29)</t>
    </r>
  </si>
  <si>
    <r>
      <t xml:space="preserve">F. Zysk (strata) z działalności </t>
    </r>
    <r>
      <rPr>
        <sz val="14"/>
        <rFont val="Times New Roman"/>
        <family val="1"/>
      </rPr>
      <t>(54+55-56)</t>
    </r>
  </si>
  <si>
    <r>
      <t xml:space="preserve">G. Wynik zdarzeń nadzwyczajnych </t>
    </r>
    <r>
      <rPr>
        <sz val="14"/>
        <rFont val="Times New Roman"/>
        <family val="1"/>
      </rPr>
      <t>(59-60)</t>
    </r>
  </si>
  <si>
    <r>
      <t xml:space="preserve">H. Zysk (strata) brutto </t>
    </r>
    <r>
      <rPr>
        <sz val="14"/>
        <rFont val="Times New Roman"/>
        <family val="1"/>
      </rPr>
      <t>(57+58)</t>
    </r>
  </si>
  <si>
    <r>
      <t xml:space="preserve">K. Zysk (strata) netto </t>
    </r>
    <r>
      <rPr>
        <sz val="14"/>
        <rFont val="Times New Roman"/>
        <family val="1"/>
      </rPr>
      <t>(61-62-63)</t>
    </r>
  </si>
  <si>
    <r>
      <t xml:space="preserve">- wynagrodzenia w  </t>
    </r>
    <r>
      <rPr>
        <b/>
        <sz val="12"/>
        <rFont val="Arial"/>
        <family val="0"/>
      </rPr>
      <t>tysiącach złotych</t>
    </r>
    <r>
      <rPr>
        <sz val="12"/>
        <rFont val="Arial"/>
        <family val="0"/>
      </rPr>
      <t xml:space="preserve"> z jednym znakiem po przecinku</t>
    </r>
  </si>
  <si>
    <t xml:space="preserve">..............................                                                       </t>
  </si>
  <si>
    <t>…………………………………..</t>
  </si>
  <si>
    <t>Dział IV. Informacje rzeczowe i uzupełniające</t>
  </si>
  <si>
    <t>prowadzeniem podyplomowego kształcenia w celu zdobywania specjalizacji przez lekarzy, lekarzy dentystów, lekarzy weterynarii, farmaceutów, pielęgniarki i położne oraz przez diagnostów laboratoryjnych</t>
  </si>
  <si>
    <t>świadczeniami zdrowotnymi, wykonywanymi w ramach kształcenia studentów studiów stacjonarnych w podstawowej  jednostce organizacyjnej uczelni medycznej lub innej uczelni publicznej, w której prowadzone jest kształcenie na kierunkach medycznych pod bezpośrednim nadzorem nauczycieli akademickich posiadających kwalifikacje do wykonywania zawodu medycznego właściwego ze względu na treść kształcenia.</t>
  </si>
  <si>
    <r>
      <t xml:space="preserve">Pozostałe przychody  </t>
    </r>
    <r>
      <rPr>
        <sz val="12"/>
        <rFont val="Times New Roman"/>
        <family val="1"/>
      </rPr>
      <t>(27+28)</t>
    </r>
  </si>
  <si>
    <t xml:space="preserve">- przeciętne zatrudnienie w przeliczeniu na pełne etaty </t>
  </si>
  <si>
    <t>Plan rzeczowo - finansowy na 2009 r.</t>
  </si>
  <si>
    <t>Plan na 2009 r.</t>
  </si>
  <si>
    <r>
      <t>stan funduszu na koniec okresu sprawozdawczego</t>
    </r>
    <r>
      <rPr>
        <sz val="12"/>
        <rFont val="Times New Roman"/>
        <family val="1"/>
      </rPr>
      <t xml:space="preserve"> (31+32-36)</t>
    </r>
  </si>
  <si>
    <r>
      <t>stan funduszu na koniec okresu sprawozdawczego</t>
    </r>
    <r>
      <rPr>
        <sz val="12"/>
        <rFont val="Times New Roman"/>
        <family val="1"/>
      </rPr>
      <t xml:space="preserve"> (40+41-42)</t>
    </r>
  </si>
  <si>
    <r>
      <t>stan funduszu na koniec okresu sprawozdawczego</t>
    </r>
    <r>
      <rPr>
        <sz val="12"/>
        <rFont val="Times New Roman"/>
        <family val="1"/>
      </rPr>
      <t xml:space="preserve"> (44+45-47)</t>
    </r>
  </si>
  <si>
    <r>
      <t>stan funduszu na koniec okresu sprawozdawczego</t>
    </r>
    <r>
      <rPr>
        <sz val="12"/>
        <rFont val="Times New Roman"/>
        <family val="1"/>
      </rPr>
      <t xml:space="preserve"> (49+50-51)</t>
    </r>
  </si>
  <si>
    <t xml:space="preserve"> PLAN NA  2009 r.</t>
  </si>
  <si>
    <r>
      <t xml:space="preserve">- dane o zatrudnieniu i wynagrodzeniach należy podać wujęciu klasyfikacyjnym </t>
    </r>
    <r>
      <rPr>
        <b/>
        <sz val="12"/>
        <rFont val="Arial"/>
        <family val="2"/>
      </rPr>
      <t>sprawozdania Rb-70</t>
    </r>
  </si>
  <si>
    <t>......................................................................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</si>
  <si>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26</t>
    </r>
    <r>
      <rPr>
        <sz val="12"/>
        <rFont val="Times New Roman"/>
        <family val="1"/>
      </rPr>
      <t>)</t>
    </r>
  </si>
  <si>
    <r>
      <t xml:space="preserve">  Przychody 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(03+13+24+25)</t>
    </r>
  </si>
  <si>
    <t>Przychody ogółem z działalności dydaktycznej (04+09+10+12)</t>
  </si>
  <si>
    <t>Przychody ogółem z działalności badawczej (14+16+17+18+19+21+22+23)</t>
  </si>
  <si>
    <t>Przychody ogółem z działalności gospodarczej wyodrębnionej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</si>
</sst>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sz val="8"/>
      <name val="Times New Roman"/>
      <family val="1"/>
    </font>
    <font>
      <sz val="18"/>
      <name val="Arial"/>
      <family val="0"/>
    </font>
    <font>
      <u val="single"/>
      <sz val="1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20"/>
      <name val="Arial Black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center" vertical="center" textRotation="18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/>
    </xf>
    <xf numFmtId="0" fontId="0" fillId="0" borderId="22" xfId="0" applyBorder="1" applyAlignment="1" quotePrefix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64" fontId="19" fillId="33" borderId="24" xfId="0" applyNumberFormat="1" applyFont="1" applyFill="1" applyBorder="1" applyAlignment="1">
      <alignment horizontal="right" wrapText="1"/>
    </xf>
    <xf numFmtId="164" fontId="19" fillId="33" borderId="24" xfId="0" applyNumberFormat="1" applyFont="1" applyFill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180"/>
    </xf>
    <xf numFmtId="0" fontId="0" fillId="34" borderId="0" xfId="0" applyFill="1" applyAlignment="1">
      <alignment/>
    </xf>
    <xf numFmtId="0" fontId="19" fillId="0" borderId="30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4" fillId="0" borderId="0" xfId="0" applyFont="1" applyAlignment="1">
      <alignment/>
    </xf>
    <xf numFmtId="0" fontId="16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164" fontId="19" fillId="33" borderId="24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 textRotation="180"/>
    </xf>
    <xf numFmtId="164" fontId="19" fillId="33" borderId="24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7" fillId="33" borderId="24" xfId="0" applyNumberFormat="1" applyFont="1" applyFill="1" applyBorder="1" applyAlignment="1" applyProtection="1">
      <alignment horizontal="right" wrapText="1"/>
      <protection/>
    </xf>
    <xf numFmtId="164" fontId="7" fillId="33" borderId="26" xfId="0" applyNumberFormat="1" applyFont="1" applyFill="1" applyBorder="1" applyAlignment="1" applyProtection="1">
      <alignment horizontal="right" wrapText="1"/>
      <protection/>
    </xf>
    <xf numFmtId="164" fontId="7" fillId="33" borderId="32" xfId="0" applyNumberFormat="1" applyFont="1" applyFill="1" applyBorder="1" applyAlignment="1" applyProtection="1">
      <alignment horizontal="right" wrapText="1"/>
      <protection/>
    </xf>
    <xf numFmtId="164" fontId="7" fillId="33" borderId="32" xfId="0" applyNumberFormat="1" applyFont="1" applyFill="1" applyBorder="1" applyAlignment="1">
      <alignment wrapText="1"/>
    </xf>
    <xf numFmtId="164" fontId="7" fillId="33" borderId="24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24" xfId="0" applyNumberFormat="1" applyFont="1" applyFill="1" applyBorder="1" applyAlignment="1">
      <alignment horizontal="right" vertical="center" wrapText="1"/>
    </xf>
    <xf numFmtId="164" fontId="19" fillId="0" borderId="24" xfId="0" applyNumberFormat="1" applyFont="1" applyBorder="1" applyAlignment="1" applyProtection="1">
      <alignment/>
      <protection locked="0"/>
    </xf>
    <xf numFmtId="164" fontId="19" fillId="0" borderId="32" xfId="0" applyNumberFormat="1" applyFont="1" applyBorder="1" applyAlignment="1" applyProtection="1">
      <alignment/>
      <protection locked="0"/>
    </xf>
    <xf numFmtId="3" fontId="19" fillId="0" borderId="24" xfId="0" applyNumberFormat="1" applyFont="1" applyBorder="1" applyAlignment="1" applyProtection="1">
      <alignment/>
      <protection locked="0"/>
    </xf>
    <xf numFmtId="164" fontId="7" fillId="0" borderId="24" xfId="0" applyNumberFormat="1" applyFont="1" applyBorder="1" applyAlignment="1" applyProtection="1">
      <alignment/>
      <protection locked="0"/>
    </xf>
    <xf numFmtId="164" fontId="19" fillId="0" borderId="24" xfId="0" applyNumberFormat="1" applyFont="1" applyFill="1" applyBorder="1" applyAlignment="1" applyProtection="1">
      <alignment/>
      <protection locked="0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164" fontId="19" fillId="0" borderId="32" xfId="0" applyNumberFormat="1" applyFont="1" applyFill="1" applyBorder="1" applyAlignment="1" applyProtection="1">
      <alignment/>
      <protection locked="0"/>
    </xf>
    <xf numFmtId="164" fontId="7" fillId="0" borderId="36" xfId="0" applyNumberFormat="1" applyFont="1" applyFill="1" applyBorder="1" applyAlignment="1" applyProtection="1">
      <alignment/>
      <protection locked="0"/>
    </xf>
    <xf numFmtId="164" fontId="7" fillId="0" borderId="37" xfId="0" applyNumberFormat="1" applyFont="1" applyFill="1" applyBorder="1" applyAlignment="1" applyProtection="1">
      <alignment/>
      <protection locked="0"/>
    </xf>
    <xf numFmtId="164" fontId="19" fillId="0" borderId="24" xfId="0" applyNumberFormat="1" applyFont="1" applyFill="1" applyBorder="1" applyAlignment="1" applyProtection="1">
      <alignment wrapText="1"/>
      <protection locked="0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164" fontId="25" fillId="33" borderId="25" xfId="0" applyNumberFormat="1" applyFont="1" applyFill="1" applyBorder="1" applyAlignment="1">
      <alignment horizontal="right" vertical="center" wrapText="1"/>
    </xf>
    <xf numFmtId="164" fontId="25" fillId="33" borderId="12" xfId="0" applyNumberFormat="1" applyFont="1" applyFill="1" applyBorder="1" applyAlignment="1">
      <alignment horizontal="right" vertical="center" wrapText="1"/>
    </xf>
    <xf numFmtId="164" fontId="25" fillId="33" borderId="31" xfId="0" applyNumberFormat="1" applyFont="1" applyFill="1" applyBorder="1" applyAlignment="1">
      <alignment horizontal="right" vertical="center" wrapText="1"/>
    </xf>
    <xf numFmtId="164" fontId="10" fillId="33" borderId="12" xfId="0" applyNumberFormat="1" applyFont="1" applyFill="1" applyBorder="1" applyAlignment="1">
      <alignment horizontal="right" vertical="center" wrapText="1"/>
    </xf>
    <xf numFmtId="164" fontId="25" fillId="33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 quotePrefix="1">
      <alignment/>
    </xf>
    <xf numFmtId="3" fontId="10" fillId="33" borderId="38" xfId="0" applyNumberFormat="1" applyFont="1" applyFill="1" applyBorder="1" applyAlignment="1" applyProtection="1">
      <alignment horizontal="right" vertical="center" wrapText="1"/>
      <protection/>
    </xf>
    <xf numFmtId="164" fontId="10" fillId="33" borderId="38" xfId="0" applyNumberFormat="1" applyFont="1" applyFill="1" applyBorder="1" applyAlignment="1" applyProtection="1">
      <alignment horizontal="right" vertical="center" wrapText="1"/>
      <protection/>
    </xf>
    <xf numFmtId="164" fontId="10" fillId="33" borderId="28" xfId="0" applyNumberFormat="1" applyFont="1" applyFill="1" applyBorder="1" applyAlignment="1" applyProtection="1">
      <alignment horizontal="right" vertical="center" wrapText="1"/>
      <protection/>
    </xf>
    <xf numFmtId="164" fontId="10" fillId="33" borderId="39" xfId="0" applyNumberFormat="1" applyFont="1" applyFill="1" applyBorder="1" applyAlignment="1" applyProtection="1">
      <alignment horizontal="right" vertical="center" wrapText="1"/>
      <protection/>
    </xf>
    <xf numFmtId="164" fontId="19" fillId="0" borderId="40" xfId="0" applyNumberFormat="1" applyFont="1" applyFill="1" applyBorder="1" applyAlignment="1" applyProtection="1">
      <alignment horizontal="right" vertical="center" wrapText="1"/>
      <protection/>
    </xf>
    <xf numFmtId="164" fontId="19" fillId="0" borderId="4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164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164" fontId="7" fillId="33" borderId="24" xfId="0" applyNumberFormat="1" applyFont="1" applyFill="1" applyBorder="1" applyAlignment="1" quotePrefix="1">
      <alignment horizontal="right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 indent="2"/>
    </xf>
    <xf numFmtId="0" fontId="3" fillId="0" borderId="15" xfId="0" applyFont="1" applyFill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left" vertical="center" wrapText="1" indent="2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9" xfId="0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horizontal="left" vertical="center" wrapText="1" indent="3"/>
    </xf>
    <xf numFmtId="0" fontId="2" fillId="0" borderId="19" xfId="0" applyFont="1" applyFill="1" applyBorder="1" applyAlignment="1">
      <alignment horizontal="left" vertical="center" wrapText="1" indent="3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 indent="3"/>
    </xf>
    <xf numFmtId="0" fontId="2" fillId="0" borderId="48" xfId="0" applyFont="1" applyFill="1" applyBorder="1" applyAlignment="1">
      <alignment horizontal="left" vertical="center" wrapText="1" indent="3"/>
    </xf>
    <xf numFmtId="0" fontId="2" fillId="0" borderId="49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horizontal="center" vertical="center" textRotation="90" wrapText="1"/>
    </xf>
    <xf numFmtId="0" fontId="18" fillId="0" borderId="47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8" fillId="0" borderId="34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horizontal="center" vertical="center" textRotation="90" wrapText="1"/>
    </xf>
    <xf numFmtId="0" fontId="14" fillId="0" borderId="47" xfId="0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0" borderId="28" xfId="0" applyFont="1" applyFill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 indent="2"/>
    </xf>
    <xf numFmtId="0" fontId="19" fillId="0" borderId="61" xfId="0" applyFont="1" applyBorder="1" applyAlignment="1">
      <alignment horizontal="left" wrapText="1" indent="2"/>
    </xf>
    <xf numFmtId="0" fontId="2" fillId="0" borderId="54" xfId="0" applyFont="1" applyBorder="1" applyAlignment="1">
      <alignment horizontal="left" vertical="center" wrapText="1" indent="1"/>
    </xf>
    <xf numFmtId="0" fontId="2" fillId="0" borderId="57" xfId="0" applyFont="1" applyBorder="1" applyAlignment="1">
      <alignment horizontal="left" vertical="center" wrapText="1" indent="1"/>
    </xf>
    <xf numFmtId="0" fontId="2" fillId="0" borderId="5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left" wrapText="1" indent="2"/>
    </xf>
    <xf numFmtId="0" fontId="0" fillId="0" borderId="33" xfId="0" applyBorder="1" applyAlignment="1" quotePrefix="1">
      <alignment vertical="center"/>
    </xf>
    <xf numFmtId="0" fontId="0" fillId="0" borderId="29" xfId="0" applyBorder="1" applyAlignment="1" quotePrefix="1">
      <alignment vertical="center"/>
    </xf>
    <xf numFmtId="164" fontId="10" fillId="33" borderId="10" xfId="0" applyNumberFormat="1" applyFont="1" applyFill="1" applyBorder="1" applyAlignment="1" applyProtection="1">
      <alignment horizontal="right" vertical="center" wrapText="1"/>
      <protection/>
    </xf>
    <xf numFmtId="164" fontId="10" fillId="33" borderId="64" xfId="0" applyNumberFormat="1" applyFont="1" applyFill="1" applyBorder="1" applyAlignment="1" applyProtection="1">
      <alignment horizontal="right"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 applyProtection="1">
      <alignment horizontal="right" vertical="center"/>
      <protection/>
    </xf>
    <xf numFmtId="3" fontId="10" fillId="33" borderId="16" xfId="0" applyNumberFormat="1" applyFont="1" applyFill="1" applyBorder="1" applyAlignment="1" applyProtection="1">
      <alignment horizontal="right" vertical="center"/>
      <protection/>
    </xf>
    <xf numFmtId="164" fontId="10" fillId="33" borderId="11" xfId="0" applyNumberFormat="1" applyFont="1" applyFill="1" applyBorder="1" applyAlignment="1" applyProtection="1">
      <alignment horizontal="right" vertical="center" wrapText="1"/>
      <protection/>
    </xf>
    <xf numFmtId="164" fontId="10" fillId="33" borderId="18" xfId="0" applyNumberFormat="1" applyFont="1" applyFill="1" applyBorder="1" applyAlignment="1" applyProtection="1">
      <alignment horizontal="right" vertical="center" wrapText="1"/>
      <protection/>
    </xf>
    <xf numFmtId="164" fontId="10" fillId="33" borderId="26" xfId="0" applyNumberFormat="1" applyFont="1" applyFill="1" applyBorder="1" applyAlignment="1" applyProtection="1">
      <alignment horizontal="right" vertical="center" wrapText="1"/>
      <protection/>
    </xf>
    <xf numFmtId="164" fontId="10" fillId="33" borderId="68" xfId="0" applyNumberFormat="1" applyFont="1" applyFill="1" applyBorder="1" applyAlignment="1" applyProtection="1">
      <alignment horizontal="right" vertical="center" wrapText="1"/>
      <protection/>
    </xf>
    <xf numFmtId="0" fontId="3" fillId="0" borderId="33" xfId="0" applyFont="1" applyBorder="1" applyAlignment="1">
      <alignment horizontal="left" vertical="center" wrapText="1" indent="1"/>
    </xf>
    <xf numFmtId="0" fontId="19" fillId="0" borderId="44" xfId="0" applyFont="1" applyBorder="1" applyAlignment="1">
      <alignment horizontal="left" vertical="center" wrapText="1" inden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0" fillId="0" borderId="50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3" fillId="0" borderId="59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4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7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75" zoomScaleNormal="75" zoomScaleSheetLayoutView="50" zoomScalePageLayoutView="0" workbookViewId="0" topLeftCell="A1">
      <pane ySplit="12" topLeftCell="A70" activePane="bottomLeft" state="frozen"/>
      <selection pane="topLeft" activeCell="A1" sqref="A1"/>
      <selection pane="bottomLeft" activeCell="A89" sqref="A3:F89"/>
    </sheetView>
  </sheetViews>
  <sheetFormatPr defaultColWidth="9.140625" defaultRowHeight="12.75"/>
  <cols>
    <col min="1" max="1" width="9.28125" style="3" customWidth="1"/>
    <col min="2" max="2" width="0.13671875" style="3" customWidth="1"/>
    <col min="3" max="3" width="11.140625" style="2" customWidth="1"/>
    <col min="4" max="4" width="72.140625" style="2" customWidth="1"/>
    <col min="5" max="5" width="5.421875" style="1" customWidth="1"/>
    <col min="6" max="6" width="21.421875" style="0" customWidth="1"/>
    <col min="8" max="8" width="8.8515625" style="0" customWidth="1"/>
  </cols>
  <sheetData>
    <row r="1" spans="1:16" ht="12.75">
      <c r="A1" s="122"/>
      <c r="B1" s="122"/>
      <c r="C1" s="122"/>
      <c r="D1" s="122"/>
      <c r="E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2.75">
      <c r="A2" s="122"/>
      <c r="B2" s="122"/>
      <c r="C2" s="122"/>
      <c r="D2" s="122"/>
      <c r="E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.75">
      <c r="A3" s="122"/>
      <c r="B3" s="122"/>
      <c r="C3" s="122"/>
      <c r="D3" s="122"/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6" customHeight="1">
      <c r="A4" s="122"/>
      <c r="B4" s="122"/>
      <c r="C4" s="122"/>
      <c r="D4" s="122"/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6" customHeight="1" hidden="1">
      <c r="A5" s="122"/>
      <c r="B5" s="122"/>
      <c r="C5" s="122"/>
      <c r="D5" s="122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6" customHeight="1">
      <c r="A6" s="122"/>
      <c r="B6" s="122"/>
      <c r="C6" s="122"/>
      <c r="D6" s="122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2.75">
      <c r="A7" s="122"/>
      <c r="B7" s="122"/>
      <c r="C7" s="122"/>
      <c r="D7" s="122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27" customHeight="1">
      <c r="A8" s="185" t="s">
        <v>166</v>
      </c>
      <c r="B8" s="185"/>
      <c r="C8" s="185"/>
      <c r="D8" s="185"/>
      <c r="E8" s="123"/>
      <c r="F8" s="126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8" customHeight="1">
      <c r="A9" s="184" t="s">
        <v>165</v>
      </c>
      <c r="B9" s="184"/>
      <c r="C9" s="184"/>
      <c r="D9" s="184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5.75" customHeight="1">
      <c r="A10" s="150"/>
      <c r="B10" s="150"/>
      <c r="C10" s="151"/>
      <c r="D10" s="151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s="58" customFormat="1" ht="32.25" customHeight="1">
      <c r="A11" s="197" t="s">
        <v>186</v>
      </c>
      <c r="B11" s="197"/>
      <c r="C11" s="197"/>
      <c r="D11" s="197"/>
      <c r="E11" s="197"/>
      <c r="F11" s="197"/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1:16" ht="6" customHeight="1">
      <c r="A12" s="5"/>
      <c r="B12" s="5"/>
      <c r="C12" s="5"/>
      <c r="D12" s="5"/>
      <c r="E12" s="5"/>
      <c r="F12" s="6"/>
      <c r="G12" s="161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15.75">
      <c r="A13" s="186" t="s">
        <v>87</v>
      </c>
      <c r="B13" s="186"/>
      <c r="C13" s="186"/>
      <c r="D13" s="186"/>
      <c r="E13" s="186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6.75" customHeight="1" thickBot="1">
      <c r="A14" s="4" t="s">
        <v>82</v>
      </c>
      <c r="B14" s="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46.5" customHeight="1">
      <c r="A15" s="222" t="s">
        <v>0</v>
      </c>
      <c r="B15" s="223"/>
      <c r="C15" s="223"/>
      <c r="D15" s="223"/>
      <c r="E15" s="223"/>
      <c r="F15" s="157" t="s">
        <v>187</v>
      </c>
      <c r="G15" s="161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12.75" customHeight="1" hidden="1">
      <c r="A16" s="224"/>
      <c r="B16" s="225"/>
      <c r="C16" s="225"/>
      <c r="D16" s="225"/>
      <c r="E16" s="225"/>
      <c r="F16" s="62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ht="15" customHeight="1" hidden="1">
      <c r="A17" s="226"/>
      <c r="B17" s="227"/>
      <c r="C17" s="227"/>
      <c r="D17" s="227"/>
      <c r="E17" s="227"/>
      <c r="F17" s="62"/>
      <c r="G17" s="124"/>
      <c r="H17" s="147"/>
      <c r="I17" s="124"/>
      <c r="J17" s="124"/>
      <c r="K17" s="124"/>
      <c r="L17" s="124"/>
      <c r="M17" s="124"/>
      <c r="N17" s="124"/>
      <c r="O17" s="124"/>
      <c r="P17" s="124"/>
    </row>
    <row r="18" spans="1:16" s="42" customFormat="1" ht="15.75" customHeight="1">
      <c r="A18" s="234">
        <v>1</v>
      </c>
      <c r="B18" s="235"/>
      <c r="C18" s="235"/>
      <c r="D18" s="235"/>
      <c r="E18" s="236"/>
      <c r="F18" s="73">
        <v>2</v>
      </c>
      <c r="G18" s="162"/>
      <c r="H18" s="163"/>
      <c r="I18" s="162"/>
      <c r="J18" s="162"/>
      <c r="K18" s="162"/>
      <c r="L18" s="162"/>
      <c r="M18" s="162"/>
      <c r="N18" s="162"/>
      <c r="O18" s="162"/>
      <c r="P18" s="162"/>
    </row>
    <row r="19" spans="1:16" ht="28.5" customHeight="1">
      <c r="A19" s="228" t="s">
        <v>195</v>
      </c>
      <c r="B19" s="229"/>
      <c r="C19" s="229"/>
      <c r="D19" s="230"/>
      <c r="E19" s="15" t="s">
        <v>71</v>
      </c>
      <c r="F19" s="158">
        <f>F20+F44</f>
        <v>135082.97</v>
      </c>
      <c r="G19" s="124"/>
      <c r="H19" s="147"/>
      <c r="I19" s="124"/>
      <c r="J19" s="124"/>
      <c r="K19" s="124"/>
      <c r="L19" s="124"/>
      <c r="M19" s="124"/>
      <c r="N19" s="124"/>
      <c r="O19" s="124"/>
      <c r="P19" s="124"/>
    </row>
    <row r="20" spans="1:16" ht="28.5" customHeight="1">
      <c r="A20" s="187" t="s">
        <v>196</v>
      </c>
      <c r="B20" s="188"/>
      <c r="C20" s="188"/>
      <c r="D20" s="189"/>
      <c r="E20" s="15" t="s">
        <v>72</v>
      </c>
      <c r="F20" s="59">
        <f>F21+F31+F42+F43</f>
        <v>129078.26999999999</v>
      </c>
      <c r="G20" s="164"/>
      <c r="H20" s="147"/>
      <c r="I20" s="124"/>
      <c r="J20" s="124"/>
      <c r="K20" s="124"/>
      <c r="L20" s="124"/>
      <c r="M20" s="124"/>
      <c r="N20" s="124"/>
      <c r="O20" s="124"/>
      <c r="P20" s="124"/>
    </row>
    <row r="21" spans="1:16" ht="28.5" customHeight="1">
      <c r="A21" s="231" t="s">
        <v>197</v>
      </c>
      <c r="B21" s="232"/>
      <c r="C21" s="232"/>
      <c r="D21" s="233"/>
      <c r="E21" s="15" t="s">
        <v>73</v>
      </c>
      <c r="F21" s="59">
        <f>F22+F27+F28+F30</f>
        <v>124996.37</v>
      </c>
      <c r="G21" s="124"/>
      <c r="H21" s="147"/>
      <c r="I21" s="124"/>
      <c r="J21" s="124"/>
      <c r="K21" s="124"/>
      <c r="L21" s="124"/>
      <c r="M21" s="124"/>
      <c r="N21" s="124"/>
      <c r="O21" s="124"/>
      <c r="P21" s="124"/>
    </row>
    <row r="22" spans="1:16" ht="26.25" customHeight="1">
      <c r="A22" s="198" t="s">
        <v>1</v>
      </c>
      <c r="B22" s="199"/>
      <c r="C22" s="196" t="s">
        <v>65</v>
      </c>
      <c r="D22" s="204"/>
      <c r="E22" s="15" t="s">
        <v>74</v>
      </c>
      <c r="F22" s="115">
        <v>65504.1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54" customHeight="1">
      <c r="A23" s="200"/>
      <c r="B23" s="201"/>
      <c r="C23" s="237" t="s">
        <v>86</v>
      </c>
      <c r="D23" s="16" t="s">
        <v>101</v>
      </c>
      <c r="E23" s="15" t="s">
        <v>75</v>
      </c>
      <c r="F23" s="115">
        <v>64812.2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16" ht="26.25" customHeight="1">
      <c r="A24" s="200"/>
      <c r="B24" s="201"/>
      <c r="C24" s="238"/>
      <c r="D24" s="22" t="s">
        <v>59</v>
      </c>
      <c r="E24" s="15" t="s">
        <v>76</v>
      </c>
      <c r="F24" s="115">
        <v>691.9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17" customHeight="1">
      <c r="A25" s="200"/>
      <c r="B25" s="201"/>
      <c r="C25" s="238"/>
      <c r="D25" s="16" t="s">
        <v>183</v>
      </c>
      <c r="E25" s="15" t="s">
        <v>77</v>
      </c>
      <c r="F25" s="115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6" ht="69" customHeight="1">
      <c r="A26" s="200"/>
      <c r="B26" s="201"/>
      <c r="C26" s="238"/>
      <c r="D26" s="16" t="s">
        <v>182</v>
      </c>
      <c r="E26" s="15" t="s">
        <v>78</v>
      </c>
      <c r="F26" s="115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6" ht="26.25" customHeight="1">
      <c r="A27" s="200"/>
      <c r="B27" s="201"/>
      <c r="C27" s="196" t="s">
        <v>66</v>
      </c>
      <c r="D27" s="183"/>
      <c r="E27" s="15" t="s">
        <v>79</v>
      </c>
      <c r="F27" s="115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ht="26.25" customHeight="1">
      <c r="A28" s="200"/>
      <c r="B28" s="201"/>
      <c r="C28" s="196" t="s">
        <v>85</v>
      </c>
      <c r="D28" s="183"/>
      <c r="E28" s="15" t="s">
        <v>146</v>
      </c>
      <c r="F28" s="115">
        <f>F29+9668.07+1500</f>
        <v>52672.27</v>
      </c>
      <c r="G28" s="151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ht="26.25" customHeight="1">
      <c r="A29" s="200"/>
      <c r="B29" s="201"/>
      <c r="C29" s="23" t="s">
        <v>3</v>
      </c>
      <c r="D29" s="36" t="s">
        <v>58</v>
      </c>
      <c r="E29" s="15" t="s">
        <v>147</v>
      </c>
      <c r="F29" s="115">
        <v>41504.2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6" ht="26.25" customHeight="1">
      <c r="A30" s="202"/>
      <c r="B30" s="203"/>
      <c r="C30" s="239" t="s">
        <v>80</v>
      </c>
      <c r="D30" s="240"/>
      <c r="E30" s="15" t="s">
        <v>148</v>
      </c>
      <c r="F30" s="120">
        <v>6820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1:16" ht="26.25" customHeight="1">
      <c r="A31" s="231" t="s">
        <v>198</v>
      </c>
      <c r="B31" s="232"/>
      <c r="C31" s="232"/>
      <c r="D31" s="233"/>
      <c r="E31" s="15" t="s">
        <v>149</v>
      </c>
      <c r="F31" s="59">
        <f>F32+F34+F35+F36+F37+F39+F40+F41</f>
        <v>3681.9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26.25" customHeight="1">
      <c r="A32" s="207" t="s">
        <v>1</v>
      </c>
      <c r="B32" s="195"/>
      <c r="C32" s="196" t="s">
        <v>2</v>
      </c>
      <c r="D32" s="183"/>
      <c r="E32" s="15" t="s">
        <v>150</v>
      </c>
      <c r="F32" s="115">
        <v>2912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6" ht="26.25" customHeight="1">
      <c r="A33" s="207"/>
      <c r="B33" s="195"/>
      <c r="C33" s="22" t="s">
        <v>3</v>
      </c>
      <c r="D33" s="16" t="s">
        <v>67</v>
      </c>
      <c r="E33" s="15" t="s">
        <v>151</v>
      </c>
      <c r="F33" s="115">
        <v>572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1:16" ht="26.25" customHeight="1">
      <c r="A34" s="207"/>
      <c r="B34" s="195"/>
      <c r="C34" s="196" t="s">
        <v>4</v>
      </c>
      <c r="D34" s="183"/>
      <c r="E34" s="15" t="s">
        <v>152</v>
      </c>
      <c r="F34" s="115">
        <v>769.9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ht="26.25" customHeight="1">
      <c r="A35" s="207"/>
      <c r="B35" s="195"/>
      <c r="C35" s="196" t="s">
        <v>138</v>
      </c>
      <c r="D35" s="183"/>
      <c r="E35" s="15" t="s">
        <v>153</v>
      </c>
      <c r="F35" s="115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1:16" ht="26.25" customHeight="1">
      <c r="A36" s="207"/>
      <c r="B36" s="195"/>
      <c r="C36" s="196" t="s">
        <v>5</v>
      </c>
      <c r="D36" s="183"/>
      <c r="E36" s="15" t="s">
        <v>154</v>
      </c>
      <c r="F36" s="115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6" ht="26.25" customHeight="1">
      <c r="A37" s="207"/>
      <c r="B37" s="195"/>
      <c r="C37" s="196" t="s">
        <v>6</v>
      </c>
      <c r="D37" s="183"/>
      <c r="E37" s="15" t="s">
        <v>155</v>
      </c>
      <c r="F37" s="115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16" ht="26.25" customHeight="1">
      <c r="A38" s="207"/>
      <c r="B38" s="195"/>
      <c r="C38" s="17" t="s">
        <v>3</v>
      </c>
      <c r="D38" s="27" t="s">
        <v>64</v>
      </c>
      <c r="E38" s="15" t="s">
        <v>156</v>
      </c>
      <c r="F38" s="115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6" ht="26.25" customHeight="1">
      <c r="A39" s="207"/>
      <c r="B39" s="195"/>
      <c r="C39" s="196" t="s">
        <v>127</v>
      </c>
      <c r="D39" s="183"/>
      <c r="E39" s="15" t="s">
        <v>157</v>
      </c>
      <c r="F39" s="115"/>
      <c r="G39" s="124"/>
      <c r="H39" s="165"/>
      <c r="I39" s="124"/>
      <c r="J39" s="124"/>
      <c r="K39" s="124"/>
      <c r="L39" s="124"/>
      <c r="M39" s="124"/>
      <c r="N39" s="124"/>
      <c r="O39" s="124"/>
      <c r="P39" s="124"/>
    </row>
    <row r="40" spans="1:16" ht="26.25" customHeight="1">
      <c r="A40" s="207"/>
      <c r="B40" s="195"/>
      <c r="C40" s="241" t="s">
        <v>7</v>
      </c>
      <c r="D40" s="206"/>
      <c r="E40" s="15" t="s">
        <v>158</v>
      </c>
      <c r="F40" s="115"/>
      <c r="G40" s="124"/>
      <c r="H40" s="165"/>
      <c r="I40" s="124"/>
      <c r="J40" s="124"/>
      <c r="K40" s="124"/>
      <c r="L40" s="124"/>
      <c r="M40" s="124"/>
      <c r="N40" s="124"/>
      <c r="O40" s="124"/>
      <c r="P40" s="124"/>
    </row>
    <row r="41" spans="1:16" ht="26.25" customHeight="1">
      <c r="A41" s="207"/>
      <c r="B41" s="195"/>
      <c r="C41" s="196" t="s">
        <v>80</v>
      </c>
      <c r="D41" s="183"/>
      <c r="E41" s="15" t="s">
        <v>159</v>
      </c>
      <c r="F41" s="115"/>
      <c r="G41" s="151"/>
      <c r="H41" s="124"/>
      <c r="I41" s="166"/>
      <c r="J41" s="124"/>
      <c r="K41" s="124"/>
      <c r="L41" s="124"/>
      <c r="M41" s="124"/>
      <c r="N41" s="124"/>
      <c r="O41" s="124"/>
      <c r="P41" s="124"/>
    </row>
    <row r="42" spans="1:16" s="14" customFormat="1" ht="26.25" customHeight="1">
      <c r="A42" s="231" t="s">
        <v>199</v>
      </c>
      <c r="B42" s="232"/>
      <c r="C42" s="232"/>
      <c r="D42" s="233"/>
      <c r="E42" s="15" t="s">
        <v>160</v>
      </c>
      <c r="F42" s="116"/>
      <c r="G42" s="167"/>
      <c r="H42" s="167"/>
      <c r="I42" s="167"/>
      <c r="J42" s="167"/>
      <c r="K42" s="167"/>
      <c r="L42" s="167"/>
      <c r="M42" s="167"/>
      <c r="N42" s="167"/>
      <c r="O42" s="167"/>
      <c r="P42" s="167"/>
    </row>
    <row r="43" spans="1:16" s="14" customFormat="1" ht="26.25" customHeight="1">
      <c r="A43" s="231" t="s">
        <v>8</v>
      </c>
      <c r="B43" s="232"/>
      <c r="C43" s="232"/>
      <c r="D43" s="233"/>
      <c r="E43" s="15" t="s">
        <v>161</v>
      </c>
      <c r="F43" s="116">
        <v>400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</row>
    <row r="44" spans="1:16" s="14" customFormat="1" ht="26.25" customHeight="1">
      <c r="A44" s="187" t="s">
        <v>184</v>
      </c>
      <c r="B44" s="188"/>
      <c r="C44" s="188"/>
      <c r="D44" s="189"/>
      <c r="E44" s="15" t="s">
        <v>162</v>
      </c>
      <c r="F44" s="76">
        <f>F45+F46</f>
        <v>6004.7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</row>
    <row r="45" spans="1:16" ht="26.25" customHeight="1">
      <c r="A45" s="231" t="s">
        <v>9</v>
      </c>
      <c r="B45" s="232"/>
      <c r="C45" s="232"/>
      <c r="D45" s="233"/>
      <c r="E45" s="15" t="s">
        <v>163</v>
      </c>
      <c r="F45" s="115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16" ht="26.25" customHeight="1" thickBot="1">
      <c r="A46" s="243" t="s">
        <v>122</v>
      </c>
      <c r="B46" s="244"/>
      <c r="C46" s="244"/>
      <c r="D46" s="245"/>
      <c r="E46" s="159" t="s">
        <v>164</v>
      </c>
      <c r="F46" s="117">
        <v>6004.7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</row>
    <row r="47" spans="1:16" ht="19.5" customHeight="1">
      <c r="A47" s="242"/>
      <c r="B47" s="242"/>
      <c r="C47" s="242"/>
      <c r="D47" s="242"/>
      <c r="E47" s="8"/>
      <c r="G47" s="124"/>
      <c r="H47" s="124"/>
      <c r="I47" s="124"/>
      <c r="J47" s="124"/>
      <c r="K47" s="124"/>
      <c r="L47" s="124"/>
      <c r="M47" s="124"/>
      <c r="N47" s="124"/>
      <c r="O47" s="124"/>
      <c r="P47" s="124"/>
    </row>
    <row r="48" spans="1:16" ht="31.5" customHeight="1">
      <c r="A48" s="242" t="s">
        <v>107</v>
      </c>
      <c r="B48" s="242"/>
      <c r="C48" s="242"/>
      <c r="D48" s="242"/>
      <c r="E48" s="242"/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1:16" ht="9.75" customHeight="1" thickBot="1">
      <c r="A49" s="44"/>
      <c r="B49" s="44"/>
      <c r="C49" s="44"/>
      <c r="D49" s="44"/>
      <c r="E49" s="4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 ht="45" customHeight="1">
      <c r="A50" s="211" t="s">
        <v>0</v>
      </c>
      <c r="B50" s="212"/>
      <c r="C50" s="212"/>
      <c r="D50" s="212"/>
      <c r="E50" s="213"/>
      <c r="F50" s="178" t="s">
        <v>187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16" ht="15.75" customHeight="1" hidden="1">
      <c r="A51" s="214"/>
      <c r="B51" s="215"/>
      <c r="C51" s="215"/>
      <c r="D51" s="215"/>
      <c r="E51" s="216"/>
      <c r="F51" s="179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 ht="4.5" customHeight="1">
      <c r="A52" s="217"/>
      <c r="B52" s="218"/>
      <c r="C52" s="218"/>
      <c r="D52" s="218"/>
      <c r="E52" s="219"/>
      <c r="F52" s="180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 ht="15.75" customHeight="1">
      <c r="A53" s="193">
        <v>1</v>
      </c>
      <c r="B53" s="194"/>
      <c r="C53" s="194"/>
      <c r="D53" s="194"/>
      <c r="E53" s="195"/>
      <c r="F53" s="73">
        <v>2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/>
    </row>
    <row r="54" spans="1:16" ht="26.25" customHeight="1">
      <c r="A54" s="190" t="s">
        <v>168</v>
      </c>
      <c r="B54" s="191"/>
      <c r="C54" s="191"/>
      <c r="D54" s="192"/>
      <c r="E54" s="18">
        <v>29</v>
      </c>
      <c r="F54" s="107">
        <f>F55+F76</f>
        <v>134852.9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6" ht="26.25" customHeight="1">
      <c r="A55" s="187" t="s">
        <v>169</v>
      </c>
      <c r="B55" s="188"/>
      <c r="C55" s="188"/>
      <c r="D55" s="189"/>
      <c r="E55" s="18">
        <v>30</v>
      </c>
      <c r="F55" s="60">
        <f>F71</f>
        <v>130152.9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 ht="26.25" customHeight="1">
      <c r="A56" s="181" t="s">
        <v>10</v>
      </c>
      <c r="B56" s="182"/>
      <c r="C56" s="182"/>
      <c r="D56" s="183"/>
      <c r="E56" s="18">
        <v>31</v>
      </c>
      <c r="F56" s="115">
        <v>3000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/>
    </row>
    <row r="57" spans="1:16" ht="26.25" customHeight="1">
      <c r="A57" s="181" t="s">
        <v>11</v>
      </c>
      <c r="B57" s="182"/>
      <c r="C57" s="182"/>
      <c r="D57" s="183"/>
      <c r="E57" s="18">
        <v>32</v>
      </c>
      <c r="F57" s="115">
        <v>7580.1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 ht="26.25" customHeight="1">
      <c r="A58" s="21" t="s">
        <v>3</v>
      </c>
      <c r="B58" s="182" t="s">
        <v>84</v>
      </c>
      <c r="C58" s="182"/>
      <c r="D58" s="183"/>
      <c r="E58" s="18">
        <v>33</v>
      </c>
      <c r="F58" s="115">
        <v>3156.4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 ht="26.25" customHeight="1">
      <c r="A59" s="181" t="s">
        <v>12</v>
      </c>
      <c r="B59" s="182"/>
      <c r="C59" s="182"/>
      <c r="D59" s="183"/>
      <c r="E59" s="18">
        <v>34</v>
      </c>
      <c r="F59" s="115">
        <v>12800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 ht="26.25" customHeight="1">
      <c r="A60" s="181" t="s">
        <v>13</v>
      </c>
      <c r="B60" s="182"/>
      <c r="C60" s="182"/>
      <c r="D60" s="183"/>
      <c r="E60" s="18">
        <v>35</v>
      </c>
      <c r="F60" s="115">
        <v>185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16" ht="26.25" customHeight="1">
      <c r="A61" s="181" t="s">
        <v>14</v>
      </c>
      <c r="B61" s="182"/>
      <c r="C61" s="182"/>
      <c r="D61" s="183"/>
      <c r="E61" s="18">
        <v>36</v>
      </c>
      <c r="F61" s="115">
        <v>85177.4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16" ht="26.25" customHeight="1">
      <c r="A62" s="21" t="s">
        <v>89</v>
      </c>
      <c r="B62" s="25"/>
      <c r="C62" s="205" t="s">
        <v>90</v>
      </c>
      <c r="D62" s="206"/>
      <c r="E62" s="18">
        <v>37</v>
      </c>
      <c r="F62" s="115">
        <v>79461.4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/>
    </row>
    <row r="63" spans="1:16" ht="26.25" customHeight="1">
      <c r="A63" s="37" t="s">
        <v>82</v>
      </c>
      <c r="B63" s="24" t="s">
        <v>91</v>
      </c>
      <c r="C63" s="38" t="s">
        <v>89</v>
      </c>
      <c r="D63" s="74" t="s">
        <v>95</v>
      </c>
      <c r="E63" s="18">
        <v>38</v>
      </c>
      <c r="F63" s="115">
        <v>74206.9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1:16" ht="26.25" customHeight="1">
      <c r="A64" s="181" t="s">
        <v>57</v>
      </c>
      <c r="B64" s="182"/>
      <c r="C64" s="182"/>
      <c r="D64" s="183"/>
      <c r="E64" s="18">
        <v>39</v>
      </c>
      <c r="F64" s="115">
        <v>17337.4</v>
      </c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 ht="26.25" customHeight="1">
      <c r="A65" s="78" t="s">
        <v>3</v>
      </c>
      <c r="B65" s="205" t="s">
        <v>83</v>
      </c>
      <c r="C65" s="205"/>
      <c r="D65" s="206"/>
      <c r="E65" s="18">
        <v>40</v>
      </c>
      <c r="F65" s="115">
        <v>12300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1:16" ht="26.25" customHeight="1">
      <c r="A66" s="181" t="s">
        <v>15</v>
      </c>
      <c r="B66" s="182"/>
      <c r="C66" s="182"/>
      <c r="D66" s="183"/>
      <c r="E66" s="18">
        <v>41</v>
      </c>
      <c r="F66" s="115">
        <v>4391.5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1:16" ht="26.25" customHeight="1">
      <c r="A67" s="220" t="s">
        <v>3</v>
      </c>
      <c r="B67" s="221"/>
      <c r="C67" s="196" t="s">
        <v>16</v>
      </c>
      <c r="D67" s="183"/>
      <c r="E67" s="18">
        <v>42</v>
      </c>
      <c r="F67" s="115">
        <v>1200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1:16" ht="26.25" customHeight="1">
      <c r="A68" s="207"/>
      <c r="B68" s="195"/>
      <c r="C68" s="196" t="s">
        <v>17</v>
      </c>
      <c r="D68" s="183"/>
      <c r="E68" s="18">
        <v>43</v>
      </c>
      <c r="F68" s="115">
        <v>1600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/>
    </row>
    <row r="69" spans="1:16" ht="26.25" customHeight="1">
      <c r="A69" s="181" t="s">
        <v>170</v>
      </c>
      <c r="B69" s="182"/>
      <c r="C69" s="182"/>
      <c r="D69" s="183"/>
      <c r="E69" s="18">
        <v>44</v>
      </c>
      <c r="F69" s="60">
        <f>F56+F57+F59+F60+F61+F64+F66</f>
        <v>130471.4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1:16" ht="26.25" customHeight="1">
      <c r="A70" s="181" t="s">
        <v>18</v>
      </c>
      <c r="B70" s="182"/>
      <c r="C70" s="182"/>
      <c r="D70" s="183"/>
      <c r="E70" s="18">
        <v>45</v>
      </c>
      <c r="F70" s="115">
        <v>-318.5</v>
      </c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1:16" ht="26.25" customHeight="1">
      <c r="A71" s="181" t="s">
        <v>171</v>
      </c>
      <c r="B71" s="182"/>
      <c r="C71" s="182"/>
      <c r="D71" s="183"/>
      <c r="E71" s="18">
        <v>46</v>
      </c>
      <c r="F71" s="60">
        <f>F69+F70</f>
        <v>130152.9</v>
      </c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 ht="26.25" customHeight="1">
      <c r="A72" s="207" t="s">
        <v>1</v>
      </c>
      <c r="B72" s="195"/>
      <c r="C72" s="196" t="s">
        <v>19</v>
      </c>
      <c r="D72" s="183"/>
      <c r="E72" s="18">
        <v>47</v>
      </c>
      <c r="F72" s="120">
        <v>126471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spans="1:16" ht="26.25" customHeight="1">
      <c r="A73" s="207"/>
      <c r="B73" s="195"/>
      <c r="C73" s="17" t="s">
        <v>89</v>
      </c>
      <c r="D73" s="27" t="s">
        <v>94</v>
      </c>
      <c r="E73" s="18">
        <v>48</v>
      </c>
      <c r="F73" s="120">
        <v>318</v>
      </c>
      <c r="G73" s="124"/>
      <c r="H73" s="176"/>
      <c r="I73" s="124"/>
      <c r="J73" s="124"/>
      <c r="K73" s="124"/>
      <c r="L73" s="124"/>
      <c r="M73" s="124"/>
      <c r="N73" s="124"/>
      <c r="O73" s="124"/>
      <c r="P73" s="124"/>
    </row>
    <row r="74" spans="1:16" ht="26.25" customHeight="1">
      <c r="A74" s="207"/>
      <c r="B74" s="195"/>
      <c r="C74" s="196" t="s">
        <v>20</v>
      </c>
      <c r="D74" s="183"/>
      <c r="E74" s="18">
        <v>49</v>
      </c>
      <c r="F74" s="120">
        <v>3681.9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 ht="26.25" customHeight="1">
      <c r="A75" s="207"/>
      <c r="B75" s="195"/>
      <c r="C75" s="196" t="s">
        <v>21</v>
      </c>
      <c r="D75" s="183"/>
      <c r="E75" s="18">
        <v>50</v>
      </c>
      <c r="F75" s="115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 ht="26.25" customHeight="1">
      <c r="A76" s="187" t="s">
        <v>172</v>
      </c>
      <c r="B76" s="188"/>
      <c r="C76" s="188"/>
      <c r="D76" s="189"/>
      <c r="E76" s="18">
        <v>51</v>
      </c>
      <c r="F76" s="60">
        <f>F77+F78</f>
        <v>4700</v>
      </c>
      <c r="G76" s="124"/>
      <c r="H76" s="124"/>
      <c r="I76" s="124"/>
      <c r="J76" s="124"/>
      <c r="K76" s="124"/>
      <c r="L76" s="124"/>
      <c r="M76" s="124"/>
      <c r="N76" s="124"/>
      <c r="O76" s="124"/>
      <c r="P76" s="124"/>
    </row>
    <row r="77" spans="1:16" ht="26.25" customHeight="1">
      <c r="A77" s="181" t="s">
        <v>135</v>
      </c>
      <c r="B77" s="182"/>
      <c r="C77" s="182"/>
      <c r="D77" s="183"/>
      <c r="E77" s="18">
        <v>52</v>
      </c>
      <c r="F77" s="115"/>
      <c r="G77" s="124"/>
      <c r="H77" s="124"/>
      <c r="I77" s="124"/>
      <c r="J77" s="124"/>
      <c r="K77" s="124"/>
      <c r="L77" s="124"/>
      <c r="M77" s="124"/>
      <c r="N77" s="124"/>
      <c r="O77" s="124"/>
      <c r="P77" s="124"/>
    </row>
    <row r="78" spans="1:16" ht="26.25" customHeight="1">
      <c r="A78" s="181" t="s">
        <v>136</v>
      </c>
      <c r="B78" s="182"/>
      <c r="C78" s="182"/>
      <c r="D78" s="183"/>
      <c r="E78" s="18">
        <v>53</v>
      </c>
      <c r="F78" s="115">
        <v>4700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</row>
    <row r="79" spans="1:16" ht="26.25" customHeight="1">
      <c r="A79" s="190" t="s">
        <v>173</v>
      </c>
      <c r="B79" s="191"/>
      <c r="C79" s="191"/>
      <c r="D79" s="192"/>
      <c r="E79" s="18">
        <v>54</v>
      </c>
      <c r="F79" s="107">
        <f>F19-F54</f>
        <v>230.07000000000698</v>
      </c>
      <c r="G79" s="168"/>
      <c r="H79" s="168"/>
      <c r="I79" s="168"/>
      <c r="J79" s="124"/>
      <c r="K79" s="124"/>
      <c r="L79" s="124"/>
      <c r="M79" s="124"/>
      <c r="N79" s="124"/>
      <c r="O79" s="124"/>
      <c r="P79" s="124"/>
    </row>
    <row r="80" spans="1:16" ht="26.25" customHeight="1">
      <c r="A80" s="190" t="s">
        <v>22</v>
      </c>
      <c r="B80" s="191"/>
      <c r="C80" s="191"/>
      <c r="D80" s="192"/>
      <c r="E80" s="18">
        <v>55</v>
      </c>
      <c r="F80" s="115">
        <v>1500</v>
      </c>
      <c r="G80" s="124"/>
      <c r="H80" s="124"/>
      <c r="I80" s="124"/>
      <c r="J80" s="124"/>
      <c r="K80" s="124"/>
      <c r="L80" s="124"/>
      <c r="M80" s="124"/>
      <c r="N80" s="124"/>
      <c r="O80" s="124"/>
      <c r="P80" s="124"/>
    </row>
    <row r="81" spans="1:16" ht="26.25" customHeight="1">
      <c r="A81" s="190" t="s">
        <v>23</v>
      </c>
      <c r="B81" s="191"/>
      <c r="C81" s="191"/>
      <c r="D81" s="192"/>
      <c r="E81" s="18">
        <v>56</v>
      </c>
      <c r="F81" s="115">
        <v>140</v>
      </c>
      <c r="G81" s="124"/>
      <c r="H81" s="124"/>
      <c r="I81" s="124"/>
      <c r="J81" s="124"/>
      <c r="K81" s="124"/>
      <c r="L81" s="124"/>
      <c r="M81" s="124"/>
      <c r="N81" s="124"/>
      <c r="O81" s="124"/>
      <c r="P81" s="124"/>
    </row>
    <row r="82" spans="1:16" ht="26.25" customHeight="1">
      <c r="A82" s="190" t="s">
        <v>174</v>
      </c>
      <c r="B82" s="191"/>
      <c r="C82" s="191"/>
      <c r="D82" s="192"/>
      <c r="E82" s="18">
        <v>57</v>
      </c>
      <c r="F82" s="107">
        <f>F79+F80-F81</f>
        <v>1590.070000000007</v>
      </c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6" ht="26.25" customHeight="1">
      <c r="A83" s="190" t="s">
        <v>175</v>
      </c>
      <c r="B83" s="191"/>
      <c r="C83" s="191"/>
      <c r="D83" s="192"/>
      <c r="E83" s="18">
        <v>58</v>
      </c>
      <c r="F83" s="60">
        <f>F84-F85</f>
        <v>0</v>
      </c>
      <c r="G83" s="124"/>
      <c r="H83" s="124"/>
      <c r="I83" s="124"/>
      <c r="J83" s="124"/>
      <c r="K83" s="124"/>
      <c r="L83" s="124"/>
      <c r="M83" s="124"/>
      <c r="N83" s="124"/>
      <c r="O83" s="124"/>
      <c r="P83" s="124"/>
    </row>
    <row r="84" spans="1:16" ht="26.25" customHeight="1">
      <c r="A84" s="181" t="s">
        <v>24</v>
      </c>
      <c r="B84" s="182"/>
      <c r="C84" s="182"/>
      <c r="D84" s="183"/>
      <c r="E84" s="18">
        <v>59</v>
      </c>
      <c r="F84" s="115"/>
      <c r="G84" s="124"/>
      <c r="H84" s="124"/>
      <c r="I84" s="124"/>
      <c r="J84" s="124"/>
      <c r="K84" s="124"/>
      <c r="L84" s="124"/>
      <c r="M84" s="124"/>
      <c r="N84" s="124"/>
      <c r="O84" s="124"/>
      <c r="P84" s="124"/>
    </row>
    <row r="85" spans="1:16" ht="26.25" customHeight="1">
      <c r="A85" s="181" t="s">
        <v>25</v>
      </c>
      <c r="B85" s="182"/>
      <c r="C85" s="182"/>
      <c r="D85" s="183"/>
      <c r="E85" s="18">
        <v>60</v>
      </c>
      <c r="F85" s="115"/>
      <c r="G85" s="124"/>
      <c r="H85" s="124"/>
      <c r="I85" s="124"/>
      <c r="J85" s="124"/>
      <c r="K85" s="124"/>
      <c r="L85" s="124"/>
      <c r="M85" s="124"/>
      <c r="N85" s="124"/>
      <c r="O85" s="124"/>
      <c r="P85" s="124"/>
    </row>
    <row r="86" spans="1:16" ht="26.25" customHeight="1">
      <c r="A86" s="190" t="s">
        <v>176</v>
      </c>
      <c r="B86" s="191"/>
      <c r="C86" s="191"/>
      <c r="D86" s="192"/>
      <c r="E86" s="18">
        <v>61</v>
      </c>
      <c r="F86" s="107">
        <f>F82+F83</f>
        <v>1590.070000000007</v>
      </c>
      <c r="G86" s="124"/>
      <c r="H86" s="124"/>
      <c r="I86" s="124"/>
      <c r="J86" s="124"/>
      <c r="K86" s="124"/>
      <c r="L86" s="124"/>
      <c r="M86" s="124"/>
      <c r="N86" s="124"/>
      <c r="O86" s="124"/>
      <c r="P86" s="124"/>
    </row>
    <row r="87" spans="1:16" ht="26.25" customHeight="1">
      <c r="A87" s="190" t="s">
        <v>124</v>
      </c>
      <c r="B87" s="191"/>
      <c r="C87" s="191"/>
      <c r="D87" s="192"/>
      <c r="E87" s="18">
        <v>62</v>
      </c>
      <c r="F87" s="115"/>
      <c r="G87" s="124"/>
      <c r="H87" s="124"/>
      <c r="I87" s="124"/>
      <c r="J87" s="124"/>
      <c r="K87" s="124"/>
      <c r="L87" s="124"/>
      <c r="M87" s="124"/>
      <c r="N87" s="124"/>
      <c r="O87" s="124"/>
      <c r="P87" s="124"/>
    </row>
    <row r="88" spans="1:16" ht="26.25" customHeight="1">
      <c r="A88" s="190" t="s">
        <v>81</v>
      </c>
      <c r="B88" s="191"/>
      <c r="C88" s="191"/>
      <c r="D88" s="192"/>
      <c r="E88" s="18">
        <v>63</v>
      </c>
      <c r="F88" s="115"/>
      <c r="G88" s="124"/>
      <c r="H88" s="124"/>
      <c r="I88" s="124"/>
      <c r="J88" s="124"/>
      <c r="K88" s="124"/>
      <c r="L88" s="124"/>
      <c r="M88" s="124"/>
      <c r="N88" s="124"/>
      <c r="O88" s="124"/>
      <c r="P88" s="124"/>
    </row>
    <row r="89" spans="1:16" ht="26.25" customHeight="1" thickBot="1">
      <c r="A89" s="208" t="s">
        <v>177</v>
      </c>
      <c r="B89" s="209"/>
      <c r="C89" s="209"/>
      <c r="D89" s="210"/>
      <c r="E89" s="39">
        <v>64</v>
      </c>
      <c r="F89" s="106">
        <f>F86-F87-F88</f>
        <v>1590.070000000007</v>
      </c>
      <c r="G89" s="124"/>
      <c r="H89" s="124"/>
      <c r="I89" s="124"/>
      <c r="J89" s="124"/>
      <c r="K89" s="124"/>
      <c r="L89" s="124"/>
      <c r="M89" s="124"/>
      <c r="N89" s="124"/>
      <c r="O89" s="124"/>
      <c r="P89" s="124"/>
    </row>
    <row r="90" spans="1:16" ht="12.75">
      <c r="A90" s="144"/>
      <c r="B90" s="144"/>
      <c r="C90" s="145"/>
      <c r="D90" s="145"/>
      <c r="E90" s="146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</row>
    <row r="91" spans="1:16" ht="12.75">
      <c r="A91" s="144"/>
      <c r="B91" s="144"/>
      <c r="C91" s="145"/>
      <c r="D91" s="145"/>
      <c r="E91" s="146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</row>
    <row r="92" spans="1:16" ht="12.75">
      <c r="A92" s="144"/>
      <c r="B92" s="144"/>
      <c r="C92" s="145"/>
      <c r="D92" s="145"/>
      <c r="E92" s="146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</row>
    <row r="93" spans="1:16" ht="12.75">
      <c r="A93" s="144"/>
      <c r="B93" s="144"/>
      <c r="C93" s="145"/>
      <c r="D93" s="145"/>
      <c r="E93" s="146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</row>
    <row r="94" spans="1:16" ht="12.75">
      <c r="A94" s="144"/>
      <c r="B94" s="144"/>
      <c r="C94" s="145"/>
      <c r="D94" s="145"/>
      <c r="E94" s="146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</row>
    <row r="95" spans="1:16" ht="12.75">
      <c r="A95" s="144"/>
      <c r="B95" s="144"/>
      <c r="C95" s="145"/>
      <c r="D95" s="145"/>
      <c r="E95" s="146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</row>
    <row r="96" spans="1:16" ht="12.75">
      <c r="A96" s="144"/>
      <c r="B96" s="144"/>
      <c r="C96" s="145"/>
      <c r="D96" s="145"/>
      <c r="E96" s="146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</row>
    <row r="97" spans="1:16" ht="12.75">
      <c r="A97" s="144"/>
      <c r="B97" s="144"/>
      <c r="C97" s="145"/>
      <c r="D97" s="145"/>
      <c r="E97" s="146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</row>
    <row r="98" spans="1:16" ht="12.75">
      <c r="A98" s="144"/>
      <c r="B98" s="144"/>
      <c r="C98" s="145"/>
      <c r="D98" s="145"/>
      <c r="E98" s="146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</row>
    <row r="99" spans="1:16" ht="12.75">
      <c r="A99" s="144"/>
      <c r="B99" s="144"/>
      <c r="C99" s="145"/>
      <c r="D99" s="145"/>
      <c r="E99" s="146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</row>
    <row r="100" spans="1:6" ht="12.75">
      <c r="A100" s="144"/>
      <c r="B100" s="144"/>
      <c r="C100" s="145"/>
      <c r="D100" s="145"/>
      <c r="E100" s="146"/>
      <c r="F100" s="124"/>
    </row>
    <row r="101" spans="1:6" ht="12.75">
      <c r="A101" s="144"/>
      <c r="B101" s="144"/>
      <c r="C101" s="145"/>
      <c r="D101" s="145"/>
      <c r="E101" s="146"/>
      <c r="F101" s="124"/>
    </row>
    <row r="102" spans="1:6" ht="12.75">
      <c r="A102" s="144"/>
      <c r="B102" s="144"/>
      <c r="C102" s="145"/>
      <c r="D102" s="145"/>
      <c r="E102" s="146"/>
      <c r="F102" s="124"/>
    </row>
    <row r="103" spans="1:6" ht="12.75">
      <c r="A103" s="144"/>
      <c r="B103" s="144"/>
      <c r="C103" s="145"/>
      <c r="D103" s="145"/>
      <c r="E103" s="146"/>
      <c r="F103" s="124"/>
    </row>
    <row r="104" spans="1:6" ht="12.75">
      <c r="A104" s="144"/>
      <c r="B104" s="144"/>
      <c r="C104" s="145"/>
      <c r="D104" s="145"/>
      <c r="E104" s="146"/>
      <c r="F104" s="124"/>
    </row>
    <row r="105" spans="1:6" ht="12.75">
      <c r="A105" s="144"/>
      <c r="B105" s="144"/>
      <c r="C105" s="145"/>
      <c r="D105" s="145"/>
      <c r="E105" s="146"/>
      <c r="F105" s="124"/>
    </row>
    <row r="106" spans="1:6" ht="12.75">
      <c r="A106" s="144"/>
      <c r="B106" s="144"/>
      <c r="C106" s="145"/>
      <c r="D106" s="145"/>
      <c r="E106" s="146"/>
      <c r="F106" s="124"/>
    </row>
    <row r="107" spans="1:6" ht="12.75">
      <c r="A107" s="144"/>
      <c r="B107" s="144"/>
      <c r="C107" s="145"/>
      <c r="D107" s="145"/>
      <c r="E107" s="146"/>
      <c r="F107" s="124"/>
    </row>
    <row r="108" spans="1:6" ht="12.75">
      <c r="A108" s="144"/>
      <c r="B108" s="144"/>
      <c r="C108" s="145"/>
      <c r="D108" s="145"/>
      <c r="E108" s="146"/>
      <c r="F108" s="124"/>
    </row>
    <row r="109" spans="1:6" ht="12.75">
      <c r="A109" s="144"/>
      <c r="B109" s="144"/>
      <c r="C109" s="145"/>
      <c r="D109" s="145"/>
      <c r="E109" s="146"/>
      <c r="F109" s="124"/>
    </row>
    <row r="110" spans="1:6" ht="12.75">
      <c r="A110" s="144"/>
      <c r="B110" s="144"/>
      <c r="C110" s="145"/>
      <c r="D110" s="145"/>
      <c r="E110" s="146"/>
      <c r="F110" s="124"/>
    </row>
    <row r="111" spans="1:6" ht="12.75">
      <c r="A111" s="144"/>
      <c r="B111" s="144"/>
      <c r="C111" s="145"/>
      <c r="D111" s="145"/>
      <c r="E111" s="146"/>
      <c r="F111" s="124"/>
    </row>
    <row r="112" spans="1:6" ht="12.75">
      <c r="A112" s="144"/>
      <c r="B112" s="144"/>
      <c r="C112" s="145"/>
      <c r="D112" s="145"/>
      <c r="E112" s="146"/>
      <c r="F112" s="124"/>
    </row>
    <row r="113" spans="1:6" ht="12.75">
      <c r="A113" s="144"/>
      <c r="B113" s="144"/>
      <c r="C113" s="145"/>
      <c r="D113" s="145"/>
      <c r="E113" s="146"/>
      <c r="F113" s="124"/>
    </row>
    <row r="114" spans="1:6" ht="12.75">
      <c r="A114" s="144"/>
      <c r="B114" s="144"/>
      <c r="C114" s="145"/>
      <c r="D114" s="145"/>
      <c r="E114" s="146"/>
      <c r="F114" s="124"/>
    </row>
    <row r="115" spans="1:6" ht="12.75">
      <c r="A115" s="144"/>
      <c r="B115" s="144"/>
      <c r="C115" s="145"/>
      <c r="D115" s="145"/>
      <c r="E115" s="146"/>
      <c r="F115" s="124"/>
    </row>
    <row r="116" spans="1:6" ht="12.75">
      <c r="A116" s="144"/>
      <c r="B116" s="144"/>
      <c r="C116" s="145"/>
      <c r="D116" s="145"/>
      <c r="E116" s="146"/>
      <c r="F116" s="124"/>
    </row>
    <row r="117" spans="1:6" ht="12.75">
      <c r="A117" s="144"/>
      <c r="B117" s="144"/>
      <c r="C117" s="145"/>
      <c r="D117" s="145"/>
      <c r="E117" s="146"/>
      <c r="F117" s="124"/>
    </row>
    <row r="118" spans="1:6" ht="12.75">
      <c r="A118" s="144"/>
      <c r="B118" s="144"/>
      <c r="C118" s="145"/>
      <c r="D118" s="145"/>
      <c r="E118" s="146"/>
      <c r="F118" s="124"/>
    </row>
    <row r="119" spans="1:6" ht="12.75">
      <c r="A119" s="144"/>
      <c r="B119" s="144"/>
      <c r="C119" s="145"/>
      <c r="D119" s="145"/>
      <c r="E119" s="146"/>
      <c r="F119" s="124"/>
    </row>
    <row r="120" spans="1:6" ht="12.75">
      <c r="A120" s="144"/>
      <c r="B120" s="144"/>
      <c r="C120" s="145"/>
      <c r="D120" s="145"/>
      <c r="E120" s="146"/>
      <c r="F120" s="124"/>
    </row>
    <row r="121" spans="1:6" ht="12.75">
      <c r="A121" s="144"/>
      <c r="B121" s="144"/>
      <c r="C121" s="145"/>
      <c r="D121" s="145"/>
      <c r="E121" s="146"/>
      <c r="F121" s="124"/>
    </row>
    <row r="122" spans="1:5" ht="12.75">
      <c r="A122" s="19"/>
      <c r="B122" s="19"/>
      <c r="C122" s="9"/>
      <c r="D122" s="9"/>
      <c r="E122" s="20"/>
    </row>
    <row r="123" spans="1:5" ht="12.75">
      <c r="A123" s="19"/>
      <c r="B123" s="19"/>
      <c r="C123" s="9"/>
      <c r="D123" s="9"/>
      <c r="E123" s="20"/>
    </row>
    <row r="124" spans="1:5" ht="12.75">
      <c r="A124" s="19"/>
      <c r="B124" s="19"/>
      <c r="C124" s="9"/>
      <c r="D124" s="9"/>
      <c r="E124" s="20"/>
    </row>
    <row r="125" spans="1:5" ht="12.75">
      <c r="A125" s="19"/>
      <c r="B125" s="19"/>
      <c r="C125" s="9"/>
      <c r="D125" s="9"/>
      <c r="E125" s="20"/>
    </row>
    <row r="126" spans="1:5" ht="12.75">
      <c r="A126" s="19"/>
      <c r="B126" s="19"/>
      <c r="C126" s="9"/>
      <c r="D126" s="9"/>
      <c r="E126" s="20"/>
    </row>
    <row r="127" spans="1:5" ht="12.75">
      <c r="A127" s="19"/>
      <c r="B127" s="19"/>
      <c r="C127" s="9"/>
      <c r="D127" s="9"/>
      <c r="E127" s="20"/>
    </row>
    <row r="128" spans="1:5" ht="12.75">
      <c r="A128" s="19"/>
      <c r="B128" s="19"/>
      <c r="C128" s="9"/>
      <c r="D128" s="9"/>
      <c r="E128" s="20"/>
    </row>
    <row r="129" spans="1:5" ht="12.75">
      <c r="A129" s="19"/>
      <c r="B129" s="19"/>
      <c r="C129" s="9"/>
      <c r="D129" s="9"/>
      <c r="E129" s="20"/>
    </row>
    <row r="130" spans="1:5" ht="12.75">
      <c r="A130" s="19"/>
      <c r="B130" s="19"/>
      <c r="C130" s="9"/>
      <c r="D130" s="9"/>
      <c r="E130" s="20"/>
    </row>
    <row r="131" spans="1:5" ht="12.75">
      <c r="A131" s="19"/>
      <c r="B131" s="19"/>
      <c r="C131" s="9"/>
      <c r="D131" s="9"/>
      <c r="E131" s="20"/>
    </row>
    <row r="132" spans="1:5" ht="12.75">
      <c r="A132" s="19"/>
      <c r="B132" s="19"/>
      <c r="C132" s="9"/>
      <c r="D132" s="9"/>
      <c r="E132" s="20"/>
    </row>
    <row r="133" spans="1:5" ht="12.75">
      <c r="A133" s="19"/>
      <c r="B133" s="19"/>
      <c r="C133" s="9"/>
      <c r="D133" s="9"/>
      <c r="E133" s="20"/>
    </row>
    <row r="134" spans="1:5" ht="12.75">
      <c r="A134" s="19"/>
      <c r="B134" s="19"/>
      <c r="C134" s="9"/>
      <c r="D134" s="9"/>
      <c r="E134" s="20"/>
    </row>
    <row r="135" spans="1:5" ht="12.75">
      <c r="A135" s="19"/>
      <c r="B135" s="19"/>
      <c r="C135" s="9"/>
      <c r="D135" s="9"/>
      <c r="E135" s="20"/>
    </row>
    <row r="136" spans="1:5" ht="12.75">
      <c r="A136" s="19"/>
      <c r="B136" s="19"/>
      <c r="C136" s="9"/>
      <c r="D136" s="9"/>
      <c r="E136" s="20"/>
    </row>
    <row r="137" spans="1:5" ht="12.75">
      <c r="A137" s="19"/>
      <c r="B137" s="19"/>
      <c r="C137" s="9"/>
      <c r="D137" s="9"/>
      <c r="E137" s="20"/>
    </row>
    <row r="138" spans="1:5" ht="12.75">
      <c r="A138" s="19"/>
      <c r="B138" s="19"/>
      <c r="C138" s="9"/>
      <c r="D138" s="9"/>
      <c r="E138" s="20"/>
    </row>
    <row r="139" spans="1:5" ht="12.75">
      <c r="A139" s="19"/>
      <c r="B139" s="19"/>
      <c r="C139" s="9"/>
      <c r="D139" s="9"/>
      <c r="E139" s="20"/>
    </row>
    <row r="140" spans="1:5" ht="12.75">
      <c r="A140" s="19"/>
      <c r="B140" s="19"/>
      <c r="C140" s="9"/>
      <c r="D140" s="9"/>
      <c r="E140" s="20"/>
    </row>
    <row r="141" spans="1:5" ht="12.75">
      <c r="A141" s="19"/>
      <c r="B141" s="19"/>
      <c r="C141" s="9"/>
      <c r="D141" s="9"/>
      <c r="E141" s="20"/>
    </row>
    <row r="142" spans="1:5" ht="12.75">
      <c r="A142" s="19"/>
      <c r="B142" s="19"/>
      <c r="C142" s="9"/>
      <c r="D142" s="9"/>
      <c r="E142" s="20"/>
    </row>
    <row r="143" spans="1:5" ht="12.75">
      <c r="A143" s="19"/>
      <c r="B143" s="19"/>
      <c r="C143" s="9"/>
      <c r="D143" s="9"/>
      <c r="E143" s="20"/>
    </row>
    <row r="144" spans="1:5" ht="12.75">
      <c r="A144" s="19"/>
      <c r="B144" s="19"/>
      <c r="C144" s="9"/>
      <c r="D144" s="9"/>
      <c r="E144" s="20"/>
    </row>
    <row r="145" spans="1:5" ht="12.75">
      <c r="A145" s="19"/>
      <c r="B145" s="19"/>
      <c r="C145" s="9"/>
      <c r="D145" s="9"/>
      <c r="E145" s="20"/>
    </row>
    <row r="146" spans="1:5" ht="12.75">
      <c r="A146" s="19"/>
      <c r="B146" s="19"/>
      <c r="C146" s="9"/>
      <c r="D146" s="9"/>
      <c r="E146" s="20"/>
    </row>
    <row r="147" spans="1:5" ht="12.75">
      <c r="A147" s="19"/>
      <c r="B147" s="19"/>
      <c r="C147" s="9"/>
      <c r="D147" s="9"/>
      <c r="E147" s="20"/>
    </row>
    <row r="148" spans="1:5" ht="12.75">
      <c r="A148" s="19"/>
      <c r="B148" s="19"/>
      <c r="C148" s="9"/>
      <c r="D148" s="9"/>
      <c r="E148" s="20"/>
    </row>
    <row r="149" spans="1:5" ht="12.75">
      <c r="A149" s="19"/>
      <c r="B149" s="19"/>
      <c r="C149" s="9"/>
      <c r="D149" s="9"/>
      <c r="E149" s="20"/>
    </row>
    <row r="150" spans="1:5" ht="12.75">
      <c r="A150" s="19"/>
      <c r="B150" s="19"/>
      <c r="C150" s="9"/>
      <c r="D150" s="9"/>
      <c r="E150" s="20"/>
    </row>
    <row r="151" spans="1:5" ht="12.75">
      <c r="A151" s="19"/>
      <c r="B151" s="19"/>
      <c r="C151" s="9"/>
      <c r="D151" s="9"/>
      <c r="E151" s="20"/>
    </row>
    <row r="152" spans="1:5" ht="12.75">
      <c r="A152" s="19"/>
      <c r="B152" s="19"/>
      <c r="C152" s="9"/>
      <c r="D152" s="9"/>
      <c r="E152" s="20"/>
    </row>
    <row r="153" spans="1:5" ht="12.75">
      <c r="A153" s="19"/>
      <c r="B153" s="19"/>
      <c r="C153" s="9"/>
      <c r="D153" s="9"/>
      <c r="E153" s="20"/>
    </row>
    <row r="154" spans="1:5" ht="12.75">
      <c r="A154" s="19"/>
      <c r="B154" s="19"/>
      <c r="C154" s="9"/>
      <c r="D154" s="9"/>
      <c r="E154" s="20"/>
    </row>
    <row r="155" spans="1:5" ht="12.75">
      <c r="A155" s="19"/>
      <c r="B155" s="19"/>
      <c r="C155" s="9"/>
      <c r="D155" s="9"/>
      <c r="E155" s="20"/>
    </row>
    <row r="156" spans="1:5" ht="12.75">
      <c r="A156" s="19"/>
      <c r="B156" s="19"/>
      <c r="C156" s="9"/>
      <c r="D156" s="9"/>
      <c r="E156" s="20"/>
    </row>
    <row r="157" spans="1:5" ht="12.75">
      <c r="A157" s="19"/>
      <c r="B157" s="19"/>
      <c r="C157" s="9"/>
      <c r="D157" s="9"/>
      <c r="E157" s="20"/>
    </row>
    <row r="158" spans="1:5" ht="12.75">
      <c r="A158" s="19"/>
      <c r="B158" s="19"/>
      <c r="C158" s="9"/>
      <c r="D158" s="9"/>
      <c r="E158" s="20"/>
    </row>
    <row r="159" spans="1:5" ht="12.75">
      <c r="A159" s="19"/>
      <c r="B159" s="19"/>
      <c r="C159" s="9"/>
      <c r="D159" s="9"/>
      <c r="E159" s="20"/>
    </row>
    <row r="160" spans="1:5" ht="12.75">
      <c r="A160" s="19"/>
      <c r="B160" s="19"/>
      <c r="C160" s="9"/>
      <c r="D160" s="9"/>
      <c r="E160" s="20"/>
    </row>
    <row r="161" spans="1:5" ht="12.75">
      <c r="A161" s="19"/>
      <c r="B161" s="19"/>
      <c r="C161" s="9"/>
      <c r="D161" s="9"/>
      <c r="E161" s="20"/>
    </row>
    <row r="162" spans="1:5" ht="12.75">
      <c r="A162" s="19"/>
      <c r="B162" s="19"/>
      <c r="C162" s="9"/>
      <c r="D162" s="9"/>
      <c r="E162" s="20"/>
    </row>
    <row r="163" spans="1:5" ht="12.75">
      <c r="A163" s="19"/>
      <c r="B163" s="19"/>
      <c r="C163" s="9"/>
      <c r="D163" s="9"/>
      <c r="E163" s="20"/>
    </row>
    <row r="164" spans="1:5" ht="12.75">
      <c r="A164" s="19"/>
      <c r="B164" s="19"/>
      <c r="C164" s="9"/>
      <c r="D164" s="9"/>
      <c r="E164" s="20"/>
    </row>
    <row r="165" spans="1:5" ht="12.75">
      <c r="A165" s="19"/>
      <c r="B165" s="19"/>
      <c r="C165" s="9"/>
      <c r="D165" s="9"/>
      <c r="E165" s="20"/>
    </row>
    <row r="166" spans="1:5" ht="12.75">
      <c r="A166" s="19"/>
      <c r="B166" s="19"/>
      <c r="C166" s="9"/>
      <c r="D166" s="9"/>
      <c r="E166" s="20"/>
    </row>
    <row r="167" spans="1:5" ht="12.75">
      <c r="A167" s="19"/>
      <c r="B167" s="19"/>
      <c r="C167" s="9"/>
      <c r="D167" s="9"/>
      <c r="E167" s="20"/>
    </row>
    <row r="168" spans="1:5" ht="12.75">
      <c r="A168" s="19"/>
      <c r="B168" s="19"/>
      <c r="C168" s="9"/>
      <c r="D168" s="9"/>
      <c r="E168" s="20"/>
    </row>
    <row r="169" spans="1:5" ht="12.75">
      <c r="A169" s="19"/>
      <c r="B169" s="19"/>
      <c r="C169" s="9"/>
      <c r="D169" s="9"/>
      <c r="E169" s="20"/>
    </row>
    <row r="170" spans="1:5" ht="12.75">
      <c r="A170" s="19"/>
      <c r="B170" s="19"/>
      <c r="C170" s="9"/>
      <c r="D170" s="9"/>
      <c r="E170" s="20"/>
    </row>
    <row r="171" spans="1:5" ht="12.75">
      <c r="A171" s="19"/>
      <c r="B171" s="19"/>
      <c r="C171" s="9"/>
      <c r="D171" s="9"/>
      <c r="E171" s="20"/>
    </row>
    <row r="172" spans="1:5" ht="12.75">
      <c r="A172" s="19"/>
      <c r="B172" s="19"/>
      <c r="C172" s="9"/>
      <c r="D172" s="9"/>
      <c r="E172" s="20"/>
    </row>
    <row r="173" spans="1:5" ht="12.75">
      <c r="A173" s="19"/>
      <c r="B173" s="19"/>
      <c r="C173" s="9"/>
      <c r="D173" s="9"/>
      <c r="E173" s="20"/>
    </row>
    <row r="174" spans="1:5" ht="12.75">
      <c r="A174" s="19"/>
      <c r="B174" s="19"/>
      <c r="C174" s="9"/>
      <c r="D174" s="9"/>
      <c r="E174" s="20"/>
    </row>
    <row r="175" spans="1:5" ht="12.75">
      <c r="A175" s="19"/>
      <c r="B175" s="19"/>
      <c r="C175" s="9"/>
      <c r="D175" s="9"/>
      <c r="E175" s="20"/>
    </row>
    <row r="176" spans="1:5" ht="12.75">
      <c r="A176" s="19"/>
      <c r="B176" s="19"/>
      <c r="C176" s="9"/>
      <c r="D176" s="9"/>
      <c r="E176" s="20"/>
    </row>
    <row r="177" spans="1:5" ht="12.75">
      <c r="A177" s="19"/>
      <c r="B177" s="19"/>
      <c r="C177" s="9"/>
      <c r="D177" s="9"/>
      <c r="E177" s="20"/>
    </row>
    <row r="178" spans="1:5" ht="12.75">
      <c r="A178" s="19"/>
      <c r="B178" s="19"/>
      <c r="C178" s="9"/>
      <c r="D178" s="9"/>
      <c r="E178" s="20"/>
    </row>
    <row r="179" spans="1:5" ht="12.75">
      <c r="A179" s="19"/>
      <c r="B179" s="19"/>
      <c r="C179" s="9"/>
      <c r="D179" s="9"/>
      <c r="E179" s="20"/>
    </row>
    <row r="180" spans="1:5" ht="12.75">
      <c r="A180" s="19"/>
      <c r="B180" s="19"/>
      <c r="C180" s="9"/>
      <c r="D180" s="9"/>
      <c r="E180" s="20"/>
    </row>
    <row r="181" spans="1:5" ht="12.75">
      <c r="A181" s="19"/>
      <c r="B181" s="19"/>
      <c r="C181" s="9"/>
      <c r="D181" s="9"/>
      <c r="E181" s="20"/>
    </row>
    <row r="182" spans="1:5" ht="12.75">
      <c r="A182" s="19"/>
      <c r="B182" s="19"/>
      <c r="C182" s="9"/>
      <c r="D182" s="9"/>
      <c r="E182" s="20"/>
    </row>
    <row r="183" spans="1:5" ht="12.75">
      <c r="A183" s="19"/>
      <c r="B183" s="19"/>
      <c r="C183" s="9"/>
      <c r="D183" s="9"/>
      <c r="E183" s="20"/>
    </row>
    <row r="184" spans="1:5" ht="12.75">
      <c r="A184" s="19"/>
      <c r="B184" s="19"/>
      <c r="C184" s="9"/>
      <c r="D184" s="9"/>
      <c r="E184" s="20"/>
    </row>
    <row r="185" spans="1:5" ht="12.75">
      <c r="A185" s="19"/>
      <c r="B185" s="19"/>
      <c r="C185" s="9"/>
      <c r="D185" s="9"/>
      <c r="E185" s="20"/>
    </row>
    <row r="186" spans="1:5" ht="12.75">
      <c r="A186" s="19"/>
      <c r="B186" s="19"/>
      <c r="C186" s="9"/>
      <c r="D186" s="9"/>
      <c r="E186" s="20"/>
    </row>
    <row r="187" spans="1:5" ht="12.75">
      <c r="A187" s="19"/>
      <c r="B187" s="19"/>
      <c r="C187" s="9"/>
      <c r="D187" s="9"/>
      <c r="E187" s="20"/>
    </row>
    <row r="188" spans="1:5" ht="12.75">
      <c r="A188" s="19"/>
      <c r="B188" s="19"/>
      <c r="C188" s="9"/>
      <c r="D188" s="9"/>
      <c r="E188" s="20"/>
    </row>
    <row r="189" spans="1:5" ht="12.75">
      <c r="A189" s="19"/>
      <c r="B189" s="19"/>
      <c r="C189" s="9"/>
      <c r="D189" s="9"/>
      <c r="E189" s="20"/>
    </row>
    <row r="190" spans="1:5" ht="12.75">
      <c r="A190" s="19"/>
      <c r="B190" s="19"/>
      <c r="C190" s="9"/>
      <c r="D190" s="9"/>
      <c r="E190" s="20"/>
    </row>
    <row r="191" spans="1:5" ht="12.75">
      <c r="A191" s="19"/>
      <c r="B191" s="19"/>
      <c r="C191" s="9"/>
      <c r="D191" s="9"/>
      <c r="E191" s="20"/>
    </row>
    <row r="192" spans="1:5" ht="12.75">
      <c r="A192" s="19"/>
      <c r="B192" s="19"/>
      <c r="C192" s="9"/>
      <c r="D192" s="9"/>
      <c r="E192" s="20"/>
    </row>
    <row r="193" spans="1:5" ht="12.75">
      <c r="A193" s="19"/>
      <c r="B193" s="19"/>
      <c r="C193" s="9"/>
      <c r="D193" s="9"/>
      <c r="E193" s="20"/>
    </row>
    <row r="194" spans="1:5" ht="12.75">
      <c r="A194" s="19"/>
      <c r="B194" s="19"/>
      <c r="C194" s="9"/>
      <c r="D194" s="9"/>
      <c r="E194" s="20"/>
    </row>
    <row r="195" spans="1:5" ht="12.75">
      <c r="A195" s="19"/>
      <c r="B195" s="19"/>
      <c r="C195" s="9"/>
      <c r="D195" s="9"/>
      <c r="E195" s="20"/>
    </row>
    <row r="196" spans="1:5" ht="12.75">
      <c r="A196" s="19"/>
      <c r="B196" s="19"/>
      <c r="C196" s="9"/>
      <c r="D196" s="9"/>
      <c r="E196" s="20"/>
    </row>
    <row r="197" spans="1:5" ht="12.75">
      <c r="A197" s="19"/>
      <c r="B197" s="19"/>
      <c r="C197" s="9"/>
      <c r="D197" s="9"/>
      <c r="E197" s="20"/>
    </row>
    <row r="198" spans="1:5" ht="12.75">
      <c r="A198" s="19"/>
      <c r="B198" s="19"/>
      <c r="C198" s="9"/>
      <c r="D198" s="9"/>
      <c r="E198" s="20"/>
    </row>
    <row r="199" spans="1:5" ht="12.75">
      <c r="A199" s="19"/>
      <c r="B199" s="19"/>
      <c r="C199" s="9"/>
      <c r="D199" s="9"/>
      <c r="E199" s="20"/>
    </row>
    <row r="200" spans="1:5" ht="12.75">
      <c r="A200" s="19"/>
      <c r="B200" s="19"/>
      <c r="C200" s="9"/>
      <c r="D200" s="9"/>
      <c r="E200" s="20"/>
    </row>
    <row r="201" spans="1:5" ht="12.75">
      <c r="A201" s="19"/>
      <c r="B201" s="19"/>
      <c r="C201" s="9"/>
      <c r="D201" s="9"/>
      <c r="E201" s="20"/>
    </row>
    <row r="202" spans="1:5" ht="12.75">
      <c r="A202" s="19"/>
      <c r="B202" s="19"/>
      <c r="C202" s="9"/>
      <c r="D202" s="9"/>
      <c r="E202" s="20"/>
    </row>
    <row r="203" spans="1:5" ht="12.75">
      <c r="A203" s="19"/>
      <c r="B203" s="19"/>
      <c r="C203" s="9"/>
      <c r="D203" s="9"/>
      <c r="E203" s="20"/>
    </row>
    <row r="204" spans="1:5" ht="12.75">
      <c r="A204" s="19"/>
      <c r="B204" s="19"/>
      <c r="C204" s="9"/>
      <c r="D204" s="9"/>
      <c r="E204" s="20"/>
    </row>
    <row r="205" spans="1:5" ht="12.75">
      <c r="A205" s="19"/>
      <c r="B205" s="19"/>
      <c r="C205" s="9"/>
      <c r="D205" s="9"/>
      <c r="E205" s="20"/>
    </row>
    <row r="206" spans="1:5" ht="12.75">
      <c r="A206" s="19"/>
      <c r="B206" s="19"/>
      <c r="C206" s="9"/>
      <c r="D206" s="9"/>
      <c r="E206" s="20"/>
    </row>
    <row r="207" spans="1:5" ht="12.75">
      <c r="A207" s="19"/>
      <c r="B207" s="19"/>
      <c r="C207" s="9"/>
      <c r="D207" s="9"/>
      <c r="E207" s="20"/>
    </row>
    <row r="208" spans="1:5" ht="12.75">
      <c r="A208" s="19"/>
      <c r="B208" s="19"/>
      <c r="C208" s="9"/>
      <c r="D208" s="9"/>
      <c r="E208" s="20"/>
    </row>
    <row r="209" spans="1:5" ht="12.75">
      <c r="A209" s="19"/>
      <c r="B209" s="19"/>
      <c r="C209" s="9"/>
      <c r="D209" s="9"/>
      <c r="E209" s="20"/>
    </row>
    <row r="210" spans="1:5" ht="12.75">
      <c r="A210" s="19"/>
      <c r="B210" s="19"/>
      <c r="C210" s="9"/>
      <c r="D210" s="9"/>
      <c r="E210" s="20"/>
    </row>
    <row r="211" spans="1:5" ht="12.75">
      <c r="A211" s="19"/>
      <c r="B211" s="19"/>
      <c r="C211" s="9"/>
      <c r="D211" s="9"/>
      <c r="E211" s="20"/>
    </row>
    <row r="212" spans="1:5" ht="12.75">
      <c r="A212" s="19"/>
      <c r="B212" s="19"/>
      <c r="C212" s="9"/>
      <c r="D212" s="9"/>
      <c r="E212" s="20"/>
    </row>
    <row r="213" spans="1:5" ht="12.75">
      <c r="A213" s="19"/>
      <c r="B213" s="19"/>
      <c r="C213" s="9"/>
      <c r="D213" s="9"/>
      <c r="E213" s="20"/>
    </row>
    <row r="214" spans="1:5" ht="12.75">
      <c r="A214" s="19"/>
      <c r="B214" s="19"/>
      <c r="C214" s="9"/>
      <c r="D214" s="9"/>
      <c r="E214" s="20"/>
    </row>
    <row r="215" spans="1:5" ht="12.75">
      <c r="A215" s="19"/>
      <c r="B215" s="19"/>
      <c r="C215" s="9"/>
      <c r="D215" s="9"/>
      <c r="E215" s="20"/>
    </row>
    <row r="216" spans="1:5" ht="12.75">
      <c r="A216" s="19"/>
      <c r="B216" s="19"/>
      <c r="C216" s="9"/>
      <c r="D216" s="9"/>
      <c r="E216" s="20"/>
    </row>
    <row r="217" spans="1:5" ht="12.75">
      <c r="A217" s="19"/>
      <c r="B217" s="19"/>
      <c r="C217" s="9"/>
      <c r="D217" s="9"/>
      <c r="E217" s="20"/>
    </row>
    <row r="218" spans="1:5" ht="12.75">
      <c r="A218" s="19"/>
      <c r="B218" s="19"/>
      <c r="C218" s="9"/>
      <c r="D218" s="9"/>
      <c r="E218" s="20"/>
    </row>
    <row r="219" spans="1:5" ht="12.75">
      <c r="A219" s="19"/>
      <c r="B219" s="19"/>
      <c r="C219" s="9"/>
      <c r="D219" s="9"/>
      <c r="E219" s="20"/>
    </row>
    <row r="220" spans="1:5" ht="12.75">
      <c r="A220" s="19"/>
      <c r="B220" s="19"/>
      <c r="C220" s="9"/>
      <c r="D220" s="9"/>
      <c r="E220" s="20"/>
    </row>
    <row r="221" spans="1:5" ht="12.75">
      <c r="A221" s="19"/>
      <c r="B221" s="19"/>
      <c r="C221" s="9"/>
      <c r="D221" s="9"/>
      <c r="E221" s="20"/>
    </row>
    <row r="222" spans="1:5" ht="12.75">
      <c r="A222" s="19"/>
      <c r="B222" s="19"/>
      <c r="C222" s="9"/>
      <c r="D222" s="9"/>
      <c r="E222" s="20"/>
    </row>
    <row r="223" spans="1:5" ht="12.75">
      <c r="A223" s="19"/>
      <c r="B223" s="19"/>
      <c r="C223" s="9"/>
      <c r="D223" s="9"/>
      <c r="E223" s="20"/>
    </row>
    <row r="224" spans="1:5" ht="12.75">
      <c r="A224" s="19"/>
      <c r="B224" s="19"/>
      <c r="C224" s="9"/>
      <c r="D224" s="9"/>
      <c r="E224" s="20"/>
    </row>
    <row r="225" spans="1:5" ht="12.75">
      <c r="A225" s="19"/>
      <c r="B225" s="19"/>
      <c r="C225" s="9"/>
      <c r="D225" s="9"/>
      <c r="E225" s="20"/>
    </row>
    <row r="226" spans="1:5" ht="12.75">
      <c r="A226" s="19"/>
      <c r="B226" s="19"/>
      <c r="C226" s="9"/>
      <c r="D226" s="9"/>
      <c r="E226" s="20"/>
    </row>
    <row r="227" spans="1:5" ht="12.75">
      <c r="A227" s="19"/>
      <c r="B227" s="19"/>
      <c r="C227" s="9"/>
      <c r="D227" s="9"/>
      <c r="E227" s="20"/>
    </row>
    <row r="228" spans="1:5" ht="12.75">
      <c r="A228" s="19"/>
      <c r="B228" s="19"/>
      <c r="C228" s="9"/>
      <c r="D228" s="9"/>
      <c r="E228" s="20"/>
    </row>
    <row r="229" spans="1:5" ht="12.75">
      <c r="A229" s="19"/>
      <c r="B229" s="19"/>
      <c r="C229" s="9"/>
      <c r="D229" s="9"/>
      <c r="E229" s="20"/>
    </row>
    <row r="230" spans="1:5" ht="12.75">
      <c r="A230" s="19"/>
      <c r="B230" s="19"/>
      <c r="C230" s="9"/>
      <c r="D230" s="9"/>
      <c r="E230" s="20"/>
    </row>
  </sheetData>
  <sheetProtection password="C752" sheet="1" objects="1" scenarios="1"/>
  <mergeCells count="71">
    <mergeCell ref="A43:D43"/>
    <mergeCell ref="A48:E48"/>
    <mergeCell ref="A47:D47"/>
    <mergeCell ref="A45:D45"/>
    <mergeCell ref="A44:D44"/>
    <mergeCell ref="A46:D46"/>
    <mergeCell ref="C39:D39"/>
    <mergeCell ref="C41:D41"/>
    <mergeCell ref="C40:D40"/>
    <mergeCell ref="A32:B41"/>
    <mergeCell ref="A42:D42"/>
    <mergeCell ref="C32:D32"/>
    <mergeCell ref="C36:D36"/>
    <mergeCell ref="C37:D37"/>
    <mergeCell ref="C35:D35"/>
    <mergeCell ref="A18:E18"/>
    <mergeCell ref="C23:C26"/>
    <mergeCell ref="C28:D28"/>
    <mergeCell ref="C27:D27"/>
    <mergeCell ref="C30:D30"/>
    <mergeCell ref="C62:D62"/>
    <mergeCell ref="A64:D64"/>
    <mergeCell ref="A70:D70"/>
    <mergeCell ref="C67:D67"/>
    <mergeCell ref="C68:D68"/>
    <mergeCell ref="A67:B68"/>
    <mergeCell ref="A69:D69"/>
    <mergeCell ref="A89:D89"/>
    <mergeCell ref="A79:D79"/>
    <mergeCell ref="A80:D80"/>
    <mergeCell ref="A87:D87"/>
    <mergeCell ref="A82:D82"/>
    <mergeCell ref="A83:D83"/>
    <mergeCell ref="A81:D81"/>
    <mergeCell ref="A84:D84"/>
    <mergeCell ref="A85:D85"/>
    <mergeCell ref="A86:D86"/>
    <mergeCell ref="A88:D88"/>
    <mergeCell ref="B65:D65"/>
    <mergeCell ref="A78:D78"/>
    <mergeCell ref="A77:D77"/>
    <mergeCell ref="A72:B75"/>
    <mergeCell ref="A71:D71"/>
    <mergeCell ref="C72:D72"/>
    <mergeCell ref="C74:D74"/>
    <mergeCell ref="C75:D75"/>
    <mergeCell ref="A76:D76"/>
    <mergeCell ref="A66:D66"/>
    <mergeCell ref="A9:D9"/>
    <mergeCell ref="A8:D8"/>
    <mergeCell ref="A13:E13"/>
    <mergeCell ref="A55:D55"/>
    <mergeCell ref="A54:D54"/>
    <mergeCell ref="A53:E53"/>
    <mergeCell ref="C34:D34"/>
    <mergeCell ref="A11:F11"/>
    <mergeCell ref="A22:B30"/>
    <mergeCell ref="C22:D22"/>
    <mergeCell ref="A50:E52"/>
    <mergeCell ref="A15:E17"/>
    <mergeCell ref="A20:D20"/>
    <mergeCell ref="A19:D19"/>
    <mergeCell ref="A31:D31"/>
    <mergeCell ref="A21:D21"/>
    <mergeCell ref="F50:F52"/>
    <mergeCell ref="A60:D60"/>
    <mergeCell ref="A61:D61"/>
    <mergeCell ref="B58:D58"/>
    <mergeCell ref="A57:D57"/>
    <mergeCell ref="A56:D56"/>
    <mergeCell ref="A59:D59"/>
  </mergeCells>
  <conditionalFormatting sqref="F22">
    <cfRule type="cellIs" priority="1" dxfId="0" operator="lessThan" stopIfTrue="1">
      <formula>SUM($F$23:$F$26)</formula>
    </cfRule>
  </conditionalFormatting>
  <conditionalFormatting sqref="F33">
    <cfRule type="cellIs" priority="2" dxfId="0" operator="greaterThan" stopIfTrue="1">
      <formula>$F$32</formula>
    </cfRule>
  </conditionalFormatting>
  <conditionalFormatting sqref="F38">
    <cfRule type="cellIs" priority="3" dxfId="0" operator="greaterThan" stopIfTrue="1">
      <formula>$F$37</formula>
    </cfRule>
  </conditionalFormatting>
  <conditionalFormatting sqref="F58">
    <cfRule type="cellIs" priority="4" dxfId="0" operator="greaterThan" stopIfTrue="1">
      <formula>$F$57</formula>
    </cfRule>
  </conditionalFormatting>
  <conditionalFormatting sqref="F63">
    <cfRule type="cellIs" priority="5" dxfId="0" operator="greaterThan" stopIfTrue="1">
      <formula>$F$62</formula>
    </cfRule>
  </conditionalFormatting>
  <conditionalFormatting sqref="F62">
    <cfRule type="cellIs" priority="6" dxfId="0" operator="greaterThan" stopIfTrue="1">
      <formula>$F$61</formula>
    </cfRule>
  </conditionalFormatting>
  <conditionalFormatting sqref="F66">
    <cfRule type="cellIs" priority="7" dxfId="0" operator="lessThan" stopIfTrue="1">
      <formula>SUM($F$67:$F$68)</formula>
    </cfRule>
  </conditionalFormatting>
  <conditionalFormatting sqref="F71">
    <cfRule type="cellIs" priority="8" dxfId="0" operator="notEqual" stopIfTrue="1">
      <formula>$F$72+$F$74+$F$75</formula>
    </cfRule>
  </conditionalFormatting>
  <conditionalFormatting sqref="F73">
    <cfRule type="cellIs" priority="9" dxfId="0" operator="greaterThan" stopIfTrue="1">
      <formula>0.2*$F$89</formula>
    </cfRule>
  </conditionalFormatting>
  <conditionalFormatting sqref="F29">
    <cfRule type="cellIs" priority="10" dxfId="0" operator="greaterThan" stopIfTrue="1">
      <formula>$F$28</formula>
    </cfRule>
  </conditionalFormatting>
  <printOptions horizontalCentered="1"/>
  <pageMargins left="0.3937007874015748" right="0.3937007874015748" top="0.3937007874015748" bottom="0.2755905511811024" header="0.2362204724409449" footer="0.1968503937007874"/>
  <pageSetup firstPageNumber="1" useFirstPageNumber="1" fitToHeight="2" horizontalDpi="600" verticalDpi="600" orientation="portrait" paperSize="9" scale="70" r:id="rId3"/>
  <headerFooter alignWithMargins="0">
    <oddFooter>&amp;C&amp;P</oddFooter>
  </headerFooter>
  <rowBreaks count="1" manualBreakCount="1">
    <brk id="4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8.7109375" style="0" customWidth="1"/>
    <col min="4" max="4" width="50.57421875" style="0" customWidth="1"/>
    <col min="5" max="5" width="5.57421875" style="0" customWidth="1"/>
    <col min="6" max="6" width="19.140625" style="0" customWidth="1"/>
  </cols>
  <sheetData>
    <row r="1" spans="1:14" ht="19.5" customHeight="1">
      <c r="A1" s="124"/>
      <c r="B1" s="124"/>
      <c r="C1" s="124"/>
      <c r="D1" s="124"/>
      <c r="E1" s="124"/>
      <c r="F1" s="147"/>
      <c r="G1" s="147"/>
      <c r="H1" s="147"/>
      <c r="I1" s="147"/>
      <c r="J1" s="124"/>
      <c r="K1" s="124"/>
      <c r="L1" s="124"/>
      <c r="M1" s="124"/>
      <c r="N1" s="124"/>
    </row>
    <row r="2" spans="1:14" s="83" customFormat="1" ht="31.5" customHeight="1">
      <c r="A2" s="277" t="s">
        <v>108</v>
      </c>
      <c r="B2" s="277"/>
      <c r="C2" s="277"/>
      <c r="D2" s="277"/>
      <c r="E2" s="277"/>
      <c r="G2" s="169"/>
      <c r="H2" s="169"/>
      <c r="I2" s="169"/>
      <c r="J2" s="169"/>
      <c r="K2" s="169"/>
      <c r="L2" s="169"/>
      <c r="M2" s="169"/>
      <c r="N2" s="169"/>
    </row>
    <row r="3" spans="1:14" ht="7.5" customHeight="1" thickBot="1">
      <c r="A3" s="45"/>
      <c r="B3" s="45"/>
      <c r="C3" s="45"/>
      <c r="D3" s="45"/>
      <c r="E3" s="45"/>
      <c r="G3" s="124"/>
      <c r="H3" s="124"/>
      <c r="I3" s="124"/>
      <c r="J3" s="124"/>
      <c r="K3" s="124"/>
      <c r="L3" s="124"/>
      <c r="M3" s="124"/>
      <c r="N3" s="124"/>
    </row>
    <row r="4" spans="1:14" ht="38.25" customHeight="1">
      <c r="A4" s="262" t="s">
        <v>0</v>
      </c>
      <c r="B4" s="263"/>
      <c r="C4" s="263"/>
      <c r="D4" s="263"/>
      <c r="E4" s="263"/>
      <c r="F4" s="155" t="s">
        <v>187</v>
      </c>
      <c r="G4" s="124"/>
      <c r="H4" s="124"/>
      <c r="I4" s="124"/>
      <c r="J4" s="124"/>
      <c r="K4" s="124"/>
      <c r="L4" s="124"/>
      <c r="M4" s="124"/>
      <c r="N4" s="124"/>
    </row>
    <row r="5" spans="1:14" ht="15.75" customHeight="1" hidden="1" thickBot="1">
      <c r="A5" s="264"/>
      <c r="B5" s="265"/>
      <c r="C5" s="265"/>
      <c r="D5" s="265"/>
      <c r="E5" s="265"/>
      <c r="F5" s="156"/>
      <c r="G5" s="124"/>
      <c r="H5" s="124"/>
      <c r="I5" s="124"/>
      <c r="J5" s="124"/>
      <c r="K5" s="124"/>
      <c r="L5" s="124"/>
      <c r="M5" s="124"/>
      <c r="N5" s="124"/>
    </row>
    <row r="6" spans="1:14" ht="13.5" customHeight="1" hidden="1" thickBot="1">
      <c r="A6" s="264"/>
      <c r="B6" s="265"/>
      <c r="C6" s="265"/>
      <c r="D6" s="265"/>
      <c r="E6" s="265"/>
      <c r="F6" s="156"/>
      <c r="G6" s="124"/>
      <c r="H6" s="124"/>
      <c r="I6" s="124"/>
      <c r="J6" s="124"/>
      <c r="K6" s="124"/>
      <c r="L6" s="124"/>
      <c r="M6" s="124"/>
      <c r="N6" s="124"/>
    </row>
    <row r="7" spans="1:14" s="42" customFormat="1" ht="15">
      <c r="A7" s="266">
        <v>1</v>
      </c>
      <c r="B7" s="267"/>
      <c r="C7" s="267"/>
      <c r="D7" s="267"/>
      <c r="E7" s="267"/>
      <c r="F7" s="73">
        <v>2</v>
      </c>
      <c r="G7" s="162"/>
      <c r="H7" s="162"/>
      <c r="I7" s="162"/>
      <c r="J7" s="162"/>
      <c r="K7" s="162"/>
      <c r="L7" s="162"/>
      <c r="M7" s="162"/>
      <c r="N7" s="162"/>
    </row>
    <row r="8" spans="1:14" ht="27.75" customHeight="1">
      <c r="A8" s="280" t="s">
        <v>26</v>
      </c>
      <c r="B8" s="283" t="s">
        <v>27</v>
      </c>
      <c r="C8" s="284"/>
      <c r="D8" s="285"/>
      <c r="E8" s="15" t="s">
        <v>71</v>
      </c>
      <c r="F8" s="114">
        <v>2792.5</v>
      </c>
      <c r="G8" s="124"/>
      <c r="H8" s="124"/>
      <c r="I8" s="124"/>
      <c r="J8" s="124"/>
      <c r="K8" s="124"/>
      <c r="L8" s="124"/>
      <c r="M8" s="124"/>
      <c r="N8" s="124"/>
    </row>
    <row r="9" spans="1:14" ht="27.75" customHeight="1">
      <c r="A9" s="281"/>
      <c r="B9" s="196" t="s">
        <v>142</v>
      </c>
      <c r="C9" s="182"/>
      <c r="D9" s="183"/>
      <c r="E9" s="15" t="s">
        <v>72</v>
      </c>
      <c r="F9" s="87">
        <f>F10+F13+F14+F15</f>
        <v>16790.7</v>
      </c>
      <c r="G9" s="124"/>
      <c r="H9" s="124"/>
      <c r="I9" s="124"/>
      <c r="J9" s="124"/>
      <c r="K9" s="124"/>
      <c r="L9" s="124"/>
      <c r="M9" s="124"/>
      <c r="N9" s="124"/>
    </row>
    <row r="10" spans="1:14" ht="27.75" customHeight="1">
      <c r="A10" s="281"/>
      <c r="B10" s="274" t="s">
        <v>1</v>
      </c>
      <c r="C10" s="182" t="s">
        <v>68</v>
      </c>
      <c r="D10" s="183"/>
      <c r="E10" s="15" t="s">
        <v>73</v>
      </c>
      <c r="F10" s="115">
        <v>14160.9</v>
      </c>
      <c r="G10" s="124"/>
      <c r="H10" s="124"/>
      <c r="I10" s="124"/>
      <c r="J10" s="124"/>
      <c r="K10" s="124"/>
      <c r="L10" s="124"/>
      <c r="M10" s="124"/>
      <c r="N10" s="124"/>
    </row>
    <row r="11" spans="1:14" ht="27.75" customHeight="1">
      <c r="A11" s="281"/>
      <c r="B11" s="275"/>
      <c r="C11" s="278" t="s">
        <v>56</v>
      </c>
      <c r="D11" s="16" t="s">
        <v>29</v>
      </c>
      <c r="E11" s="15" t="s">
        <v>74</v>
      </c>
      <c r="F11" s="115">
        <f>F18+F20+F22+F24+F26+F28</f>
        <v>103</v>
      </c>
      <c r="G11" s="124"/>
      <c r="H11" s="124"/>
      <c r="I11" s="124"/>
      <c r="J11" s="124"/>
      <c r="K11" s="124"/>
      <c r="L11" s="124"/>
      <c r="M11" s="124"/>
      <c r="N11" s="124"/>
    </row>
    <row r="12" spans="1:14" ht="27.75" customHeight="1">
      <c r="A12" s="281"/>
      <c r="B12" s="275"/>
      <c r="C12" s="279"/>
      <c r="D12" s="16" t="s">
        <v>30</v>
      </c>
      <c r="E12" s="15" t="s">
        <v>75</v>
      </c>
      <c r="F12" s="115">
        <v>100</v>
      </c>
      <c r="G12" s="124"/>
      <c r="H12" s="124"/>
      <c r="I12" s="124"/>
      <c r="J12" s="124"/>
      <c r="K12" s="124"/>
      <c r="L12" s="124"/>
      <c r="M12" s="124"/>
      <c r="N12" s="124"/>
    </row>
    <row r="13" spans="1:14" ht="27.75" customHeight="1">
      <c r="A13" s="281"/>
      <c r="B13" s="275"/>
      <c r="C13" s="182" t="s">
        <v>31</v>
      </c>
      <c r="D13" s="183"/>
      <c r="E13" s="15" t="s">
        <v>76</v>
      </c>
      <c r="F13" s="115">
        <v>2569.8</v>
      </c>
      <c r="G13" s="124"/>
      <c r="H13" s="124"/>
      <c r="I13" s="124"/>
      <c r="J13" s="124"/>
      <c r="K13" s="124"/>
      <c r="L13" s="124"/>
      <c r="M13" s="124"/>
      <c r="N13" s="124"/>
    </row>
    <row r="14" spans="1:14" ht="27.75" customHeight="1">
      <c r="A14" s="281"/>
      <c r="B14" s="275"/>
      <c r="C14" s="182" t="s">
        <v>32</v>
      </c>
      <c r="D14" s="183"/>
      <c r="E14" s="15" t="s">
        <v>77</v>
      </c>
      <c r="F14" s="115"/>
      <c r="G14" s="124"/>
      <c r="H14" s="124"/>
      <c r="I14" s="124"/>
      <c r="J14" s="124"/>
      <c r="K14" s="124"/>
      <c r="L14" s="124"/>
      <c r="M14" s="124"/>
      <c r="N14" s="124"/>
    </row>
    <row r="15" spans="1:14" ht="27.75" customHeight="1">
      <c r="A15" s="281"/>
      <c r="B15" s="276"/>
      <c r="C15" s="205" t="s">
        <v>140</v>
      </c>
      <c r="D15" s="206"/>
      <c r="E15" s="15" t="s">
        <v>78</v>
      </c>
      <c r="F15" s="115">
        <v>60</v>
      </c>
      <c r="G15" s="124"/>
      <c r="H15" s="124"/>
      <c r="I15" s="124"/>
      <c r="J15" s="124"/>
      <c r="K15" s="124"/>
      <c r="L15" s="124"/>
      <c r="M15" s="124"/>
      <c r="N15" s="124"/>
    </row>
    <row r="16" spans="1:14" ht="27.75" customHeight="1">
      <c r="A16" s="281"/>
      <c r="B16" s="196" t="s">
        <v>33</v>
      </c>
      <c r="C16" s="182"/>
      <c r="D16" s="183"/>
      <c r="E16" s="15" t="s">
        <v>79</v>
      </c>
      <c r="F16" s="115">
        <f>F17+F19+F21+F23+F25+F27+F29</f>
        <v>17835</v>
      </c>
      <c r="G16" s="176"/>
      <c r="H16" s="124"/>
      <c r="I16" s="124"/>
      <c r="J16" s="124"/>
      <c r="K16" s="124"/>
      <c r="L16" s="124"/>
      <c r="M16" s="124"/>
      <c r="N16" s="124"/>
    </row>
    <row r="17" spans="1:14" ht="27.75" customHeight="1">
      <c r="A17" s="281"/>
      <c r="B17" s="274" t="s">
        <v>3</v>
      </c>
      <c r="C17" s="196" t="s">
        <v>69</v>
      </c>
      <c r="D17" s="183"/>
      <c r="E17" s="15">
        <v>10</v>
      </c>
      <c r="F17" s="115">
        <v>4700</v>
      </c>
      <c r="G17" s="176"/>
      <c r="H17" s="176"/>
      <c r="I17" s="124"/>
      <c r="J17" s="124"/>
      <c r="K17" s="124"/>
      <c r="L17" s="124"/>
      <c r="M17" s="124"/>
      <c r="N17" s="124"/>
    </row>
    <row r="18" spans="1:14" ht="27.75" customHeight="1">
      <c r="A18" s="281"/>
      <c r="B18" s="275"/>
      <c r="C18" s="17" t="s">
        <v>3</v>
      </c>
      <c r="D18" s="27" t="s">
        <v>102</v>
      </c>
      <c r="E18" s="18">
        <v>11</v>
      </c>
      <c r="F18" s="115">
        <v>8.5</v>
      </c>
      <c r="G18" s="176"/>
      <c r="H18" s="176"/>
      <c r="I18" s="124"/>
      <c r="J18" s="124"/>
      <c r="K18" s="124"/>
      <c r="L18" s="124"/>
      <c r="M18" s="124"/>
      <c r="N18" s="124"/>
    </row>
    <row r="19" spans="1:14" ht="27.75" customHeight="1">
      <c r="A19" s="281"/>
      <c r="B19" s="275"/>
      <c r="C19" s="196" t="s">
        <v>34</v>
      </c>
      <c r="D19" s="183"/>
      <c r="E19" s="18">
        <f>E18+1</f>
        <v>12</v>
      </c>
      <c r="F19" s="115">
        <v>570</v>
      </c>
      <c r="G19" s="124"/>
      <c r="H19" s="124"/>
      <c r="I19" s="124"/>
      <c r="J19" s="124"/>
      <c r="K19" s="124"/>
      <c r="L19" s="124"/>
      <c r="M19" s="124"/>
      <c r="N19" s="124"/>
    </row>
    <row r="20" spans="1:14" ht="27.75" customHeight="1">
      <c r="A20" s="281"/>
      <c r="B20" s="275"/>
      <c r="C20" s="17" t="s">
        <v>3</v>
      </c>
      <c r="D20" s="27" t="s">
        <v>70</v>
      </c>
      <c r="E20" s="18">
        <f aca="true" t="shared" si="0" ref="E20:E36">E19+1</f>
        <v>13</v>
      </c>
      <c r="F20" s="115">
        <v>4.5</v>
      </c>
      <c r="G20" s="124"/>
      <c r="H20" s="124"/>
      <c r="I20" s="124"/>
      <c r="J20" s="124"/>
      <c r="K20" s="124"/>
      <c r="L20" s="124"/>
      <c r="M20" s="124"/>
      <c r="N20" s="124"/>
    </row>
    <row r="21" spans="1:14" ht="27.75" customHeight="1">
      <c r="A21" s="281"/>
      <c r="B21" s="275"/>
      <c r="C21" s="196" t="s">
        <v>35</v>
      </c>
      <c r="D21" s="183"/>
      <c r="E21" s="18">
        <f t="shared" si="0"/>
        <v>14</v>
      </c>
      <c r="F21" s="115">
        <v>5900</v>
      </c>
      <c r="G21" s="124"/>
      <c r="H21" s="124"/>
      <c r="I21" s="124"/>
      <c r="J21" s="124"/>
      <c r="K21" s="124"/>
      <c r="L21" s="124"/>
      <c r="M21" s="124"/>
      <c r="N21" s="124"/>
    </row>
    <row r="22" spans="1:14" ht="27.75" customHeight="1">
      <c r="A22" s="281"/>
      <c r="B22" s="275"/>
      <c r="C22" s="17" t="s">
        <v>3</v>
      </c>
      <c r="D22" s="27" t="s">
        <v>70</v>
      </c>
      <c r="E22" s="18">
        <f t="shared" si="0"/>
        <v>15</v>
      </c>
      <c r="F22" s="115">
        <v>80</v>
      </c>
      <c r="G22" s="124"/>
      <c r="H22" s="124"/>
      <c r="I22" s="124"/>
      <c r="J22" s="124"/>
      <c r="K22" s="124"/>
      <c r="L22" s="124"/>
      <c r="M22" s="124"/>
      <c r="N22" s="124"/>
    </row>
    <row r="23" spans="1:14" ht="27.75" customHeight="1">
      <c r="A23" s="281"/>
      <c r="B23" s="275"/>
      <c r="C23" s="196" t="s">
        <v>36</v>
      </c>
      <c r="D23" s="183"/>
      <c r="E23" s="18">
        <f t="shared" si="0"/>
        <v>16</v>
      </c>
      <c r="F23" s="115">
        <v>2340</v>
      </c>
      <c r="G23" s="124"/>
      <c r="H23" s="124"/>
      <c r="I23" s="124"/>
      <c r="J23" s="124"/>
      <c r="K23" s="124"/>
      <c r="L23" s="124"/>
      <c r="M23" s="124"/>
      <c r="N23" s="124"/>
    </row>
    <row r="24" spans="1:14" ht="27.75" customHeight="1">
      <c r="A24" s="281"/>
      <c r="B24" s="275"/>
      <c r="C24" s="17" t="s">
        <v>3</v>
      </c>
      <c r="D24" s="27" t="s">
        <v>70</v>
      </c>
      <c r="E24" s="18">
        <f t="shared" si="0"/>
        <v>17</v>
      </c>
      <c r="F24" s="115">
        <v>7</v>
      </c>
      <c r="G24" s="124"/>
      <c r="H24" s="124"/>
      <c r="I24" s="124"/>
      <c r="J24" s="124"/>
      <c r="K24" s="124"/>
      <c r="L24" s="124"/>
      <c r="M24" s="124"/>
      <c r="N24" s="124"/>
    </row>
    <row r="25" spans="1:14" ht="27.75" customHeight="1">
      <c r="A25" s="281"/>
      <c r="B25" s="275"/>
      <c r="C25" s="196" t="s">
        <v>37</v>
      </c>
      <c r="D25" s="183"/>
      <c r="E25" s="18">
        <f t="shared" si="0"/>
        <v>18</v>
      </c>
      <c r="F25" s="115">
        <v>790</v>
      </c>
      <c r="G25" s="124"/>
      <c r="H25" s="124"/>
      <c r="I25" s="124"/>
      <c r="J25" s="124"/>
      <c r="K25" s="124"/>
      <c r="L25" s="124"/>
      <c r="M25" s="124"/>
      <c r="N25" s="124"/>
    </row>
    <row r="26" spans="1:14" ht="27.75" customHeight="1">
      <c r="A26" s="281"/>
      <c r="B26" s="275"/>
      <c r="C26" s="17" t="s">
        <v>3</v>
      </c>
      <c r="D26" s="27" t="s">
        <v>70</v>
      </c>
      <c r="E26" s="18">
        <f t="shared" si="0"/>
        <v>19</v>
      </c>
      <c r="F26" s="115">
        <v>1</v>
      </c>
      <c r="G26" s="124"/>
      <c r="H26" s="124"/>
      <c r="I26" s="124"/>
      <c r="J26" s="124"/>
      <c r="K26" s="124"/>
      <c r="L26" s="124"/>
      <c r="M26" s="124"/>
      <c r="N26" s="124"/>
    </row>
    <row r="27" spans="1:14" ht="27.75" customHeight="1">
      <c r="A27" s="281"/>
      <c r="B27" s="275"/>
      <c r="C27" s="196" t="s">
        <v>38</v>
      </c>
      <c r="D27" s="183"/>
      <c r="E27" s="18">
        <f t="shared" si="0"/>
        <v>20</v>
      </c>
      <c r="F27" s="115">
        <v>100</v>
      </c>
      <c r="G27" s="124"/>
      <c r="H27" s="124"/>
      <c r="I27" s="124"/>
      <c r="J27" s="124"/>
      <c r="K27" s="124"/>
      <c r="L27" s="124"/>
      <c r="M27" s="124"/>
      <c r="N27" s="124"/>
    </row>
    <row r="28" spans="1:14" ht="27.75" customHeight="1">
      <c r="A28" s="281"/>
      <c r="B28" s="275"/>
      <c r="C28" s="17" t="s">
        <v>3</v>
      </c>
      <c r="D28" s="27" t="s">
        <v>70</v>
      </c>
      <c r="E28" s="18">
        <f t="shared" si="0"/>
        <v>21</v>
      </c>
      <c r="F28" s="115">
        <v>2</v>
      </c>
      <c r="G28" s="124"/>
      <c r="H28" s="124"/>
      <c r="I28" s="124"/>
      <c r="J28" s="124"/>
      <c r="K28" s="124"/>
      <c r="L28" s="124"/>
      <c r="M28" s="124"/>
      <c r="N28" s="124"/>
    </row>
    <row r="29" spans="1:14" ht="27.75" customHeight="1">
      <c r="A29" s="281"/>
      <c r="B29" s="275"/>
      <c r="C29" s="196" t="s">
        <v>103</v>
      </c>
      <c r="D29" s="183"/>
      <c r="E29" s="18">
        <f t="shared" si="0"/>
        <v>22</v>
      </c>
      <c r="F29" s="115">
        <v>3435</v>
      </c>
      <c r="G29" s="124"/>
      <c r="H29" s="124"/>
      <c r="I29" s="124"/>
      <c r="J29" s="124"/>
      <c r="K29" s="124"/>
      <c r="L29" s="124"/>
      <c r="M29" s="124"/>
      <c r="N29" s="124"/>
    </row>
    <row r="30" spans="1:14" ht="27.75" customHeight="1">
      <c r="A30" s="281"/>
      <c r="B30" s="275"/>
      <c r="C30" s="237" t="s">
        <v>3</v>
      </c>
      <c r="D30" s="35" t="s">
        <v>104</v>
      </c>
      <c r="E30" s="18">
        <f t="shared" si="0"/>
        <v>23</v>
      </c>
      <c r="F30" s="115">
        <v>881</v>
      </c>
      <c r="G30" s="124"/>
      <c r="H30" s="124"/>
      <c r="I30" s="124"/>
      <c r="J30" s="124"/>
      <c r="K30" s="124"/>
      <c r="L30" s="124"/>
      <c r="M30" s="124"/>
      <c r="N30" s="124"/>
    </row>
    <row r="31" spans="1:14" ht="27.75" customHeight="1">
      <c r="A31" s="281"/>
      <c r="B31" s="275"/>
      <c r="C31" s="238"/>
      <c r="D31" s="35" t="s">
        <v>92</v>
      </c>
      <c r="E31" s="18">
        <f t="shared" si="0"/>
        <v>24</v>
      </c>
      <c r="F31" s="115">
        <f>F32+59.5</f>
        <v>863.7</v>
      </c>
      <c r="G31" s="124"/>
      <c r="H31" s="124"/>
      <c r="I31" s="124"/>
      <c r="J31" s="124"/>
      <c r="K31" s="124"/>
      <c r="L31" s="124"/>
      <c r="M31" s="124"/>
      <c r="N31" s="124"/>
    </row>
    <row r="32" spans="1:14" ht="27.75" customHeight="1">
      <c r="A32" s="281"/>
      <c r="B32" s="275"/>
      <c r="C32" s="238"/>
      <c r="D32" s="43" t="s">
        <v>93</v>
      </c>
      <c r="E32" s="18">
        <f t="shared" si="0"/>
        <v>25</v>
      </c>
      <c r="F32" s="115">
        <v>804.2</v>
      </c>
      <c r="G32" s="124"/>
      <c r="H32" s="124"/>
      <c r="I32" s="124"/>
      <c r="J32" s="124"/>
      <c r="K32" s="170"/>
      <c r="L32" s="124"/>
      <c r="M32" s="124"/>
      <c r="N32" s="124"/>
    </row>
    <row r="33" spans="1:14" ht="27.75" customHeight="1">
      <c r="A33" s="281"/>
      <c r="B33" s="275"/>
      <c r="C33" s="238"/>
      <c r="D33" s="35" t="s">
        <v>123</v>
      </c>
      <c r="E33" s="18">
        <f>E32+1</f>
        <v>26</v>
      </c>
      <c r="F33" s="115">
        <f>F31*17.79%</f>
        <v>153.65223</v>
      </c>
      <c r="G33" s="124"/>
      <c r="H33" s="124"/>
      <c r="I33" s="124"/>
      <c r="J33" s="124"/>
      <c r="K33" s="124"/>
      <c r="L33" s="124"/>
      <c r="M33" s="124"/>
      <c r="N33" s="124"/>
    </row>
    <row r="34" spans="1:14" ht="27.75" customHeight="1">
      <c r="A34" s="281"/>
      <c r="B34" s="275"/>
      <c r="C34" s="286"/>
      <c r="D34" s="35" t="s">
        <v>105</v>
      </c>
      <c r="E34" s="18">
        <f t="shared" si="0"/>
        <v>27</v>
      </c>
      <c r="F34" s="115">
        <f>1982.3-906.5</f>
        <v>1075.8</v>
      </c>
      <c r="G34" s="124"/>
      <c r="H34" s="124"/>
      <c r="I34" s="124"/>
      <c r="J34" s="124"/>
      <c r="K34" s="124"/>
      <c r="L34" s="124"/>
      <c r="M34" s="124"/>
      <c r="N34" s="124"/>
    </row>
    <row r="35" spans="1:14" ht="30.75" customHeight="1">
      <c r="A35" s="281"/>
      <c r="B35" s="276"/>
      <c r="C35" s="196" t="s">
        <v>167</v>
      </c>
      <c r="D35" s="183"/>
      <c r="E35" s="18">
        <f t="shared" si="0"/>
        <v>28</v>
      </c>
      <c r="F35" s="115"/>
      <c r="G35" s="124"/>
      <c r="H35" s="124"/>
      <c r="I35" s="124"/>
      <c r="J35" s="124"/>
      <c r="K35" s="124"/>
      <c r="L35" s="124"/>
      <c r="M35" s="124"/>
      <c r="N35" s="124"/>
    </row>
    <row r="36" spans="1:14" ht="27.75" customHeight="1">
      <c r="A36" s="281"/>
      <c r="B36" s="283" t="s">
        <v>141</v>
      </c>
      <c r="C36" s="284"/>
      <c r="D36" s="285"/>
      <c r="E36" s="18">
        <f t="shared" si="0"/>
        <v>29</v>
      </c>
      <c r="F36" s="103">
        <f>F8+F9-F16</f>
        <v>1748.2000000000007</v>
      </c>
      <c r="G36" s="124"/>
      <c r="H36" s="124"/>
      <c r="I36" s="124"/>
      <c r="J36" s="124"/>
      <c r="K36" s="124"/>
      <c r="L36" s="124"/>
      <c r="M36" s="124"/>
      <c r="N36" s="124"/>
    </row>
    <row r="37" spans="1:14" ht="27.75" customHeight="1" thickBot="1">
      <c r="A37" s="282"/>
      <c r="B37" s="26" t="s">
        <v>89</v>
      </c>
      <c r="C37" s="287" t="s">
        <v>106</v>
      </c>
      <c r="D37" s="288"/>
      <c r="E37" s="39">
        <f>E36+1</f>
        <v>30</v>
      </c>
      <c r="F37" s="117">
        <f>(1951.1+F10)-(F12+F17+F19+F21+F23+F25+F27)</f>
        <v>1612</v>
      </c>
      <c r="G37" s="176"/>
      <c r="H37" s="124"/>
      <c r="I37" s="124"/>
      <c r="J37" s="124"/>
      <c r="K37" s="124"/>
      <c r="L37" s="124"/>
      <c r="M37" s="124"/>
      <c r="N37" s="124"/>
    </row>
    <row r="38" spans="1:14" ht="19.5" customHeight="1">
      <c r="A38" s="81"/>
      <c r="B38" s="80"/>
      <c r="C38" s="82"/>
      <c r="D38" s="82"/>
      <c r="E38" s="65"/>
      <c r="F38" s="88"/>
      <c r="G38" s="124"/>
      <c r="H38" s="124"/>
      <c r="I38" s="124"/>
      <c r="J38" s="124"/>
      <c r="K38" s="124"/>
      <c r="L38" s="124"/>
      <c r="M38" s="124"/>
      <c r="N38" s="124"/>
    </row>
    <row r="39" spans="1:14" ht="31.5" customHeight="1">
      <c r="A39" s="242" t="s">
        <v>131</v>
      </c>
      <c r="B39" s="242"/>
      <c r="C39" s="242"/>
      <c r="D39" s="242"/>
      <c r="E39" s="242"/>
      <c r="F39" s="89"/>
      <c r="G39" s="124"/>
      <c r="H39" s="124"/>
      <c r="I39" s="124"/>
      <c r="J39" s="124"/>
      <c r="K39" s="124"/>
      <c r="L39" s="124"/>
      <c r="M39" s="124"/>
      <c r="N39" s="124"/>
    </row>
    <row r="40" spans="1:14" ht="6.75" customHeight="1" thickBot="1">
      <c r="A40" s="44"/>
      <c r="B40" s="44"/>
      <c r="C40" s="44"/>
      <c r="D40" s="44"/>
      <c r="E40" s="44"/>
      <c r="F40" s="89"/>
      <c r="G40" s="124"/>
      <c r="H40" s="124"/>
      <c r="I40" s="124"/>
      <c r="J40" s="124"/>
      <c r="K40" s="124"/>
      <c r="L40" s="124"/>
      <c r="M40" s="124"/>
      <c r="N40" s="124"/>
    </row>
    <row r="41" spans="1:14" ht="41.25" customHeight="1">
      <c r="A41" s="262" t="s">
        <v>0</v>
      </c>
      <c r="B41" s="263"/>
      <c r="C41" s="263"/>
      <c r="D41" s="263"/>
      <c r="E41" s="263"/>
      <c r="F41" s="155" t="s">
        <v>187</v>
      </c>
      <c r="G41" s="124"/>
      <c r="H41" s="124"/>
      <c r="I41" s="124"/>
      <c r="J41" s="124"/>
      <c r="K41" s="124"/>
      <c r="L41" s="124"/>
      <c r="M41" s="124"/>
      <c r="N41" s="124"/>
    </row>
    <row r="42" spans="1:14" ht="15.75" customHeight="1" hidden="1">
      <c r="A42" s="264"/>
      <c r="B42" s="265"/>
      <c r="C42" s="265"/>
      <c r="D42" s="265"/>
      <c r="E42" s="265"/>
      <c r="F42" s="153"/>
      <c r="G42" s="124"/>
      <c r="H42" s="124"/>
      <c r="I42" s="124"/>
      <c r="J42" s="124"/>
      <c r="K42" s="124"/>
      <c r="L42" s="124"/>
      <c r="M42" s="124"/>
      <c r="N42" s="124"/>
    </row>
    <row r="43" spans="1:14" ht="13.5" customHeight="1" hidden="1">
      <c r="A43" s="264"/>
      <c r="B43" s="265"/>
      <c r="C43" s="265"/>
      <c r="D43" s="265"/>
      <c r="E43" s="265"/>
      <c r="F43" s="153"/>
      <c r="G43" s="124"/>
      <c r="H43" s="124"/>
      <c r="I43" s="124"/>
      <c r="J43" s="124"/>
      <c r="K43" s="124"/>
      <c r="L43" s="124"/>
      <c r="M43" s="124"/>
      <c r="N43" s="124"/>
    </row>
    <row r="44" spans="1:14" s="42" customFormat="1" ht="15.75" thickBot="1">
      <c r="A44" s="266">
        <v>1</v>
      </c>
      <c r="B44" s="267"/>
      <c r="C44" s="267"/>
      <c r="D44" s="267"/>
      <c r="E44" s="267"/>
      <c r="F44" s="75">
        <v>2</v>
      </c>
      <c r="G44" s="162"/>
      <c r="H44" s="162"/>
      <c r="I44" s="162"/>
      <c r="J44" s="162"/>
      <c r="K44" s="162"/>
      <c r="L44" s="162"/>
      <c r="M44" s="162"/>
      <c r="N44" s="162"/>
    </row>
    <row r="45" spans="1:14" ht="27.75" customHeight="1">
      <c r="A45" s="268" t="s">
        <v>41</v>
      </c>
      <c r="B45" s="271" t="s">
        <v>27</v>
      </c>
      <c r="C45" s="272"/>
      <c r="D45" s="273"/>
      <c r="E45" s="57">
        <f>E37+1</f>
        <v>31</v>
      </c>
      <c r="F45" s="118">
        <v>113411</v>
      </c>
      <c r="G45" s="124"/>
      <c r="H45" s="124"/>
      <c r="I45" s="124"/>
      <c r="J45" s="124"/>
      <c r="K45" s="124"/>
      <c r="L45" s="124"/>
      <c r="M45" s="124"/>
      <c r="N45" s="124"/>
    </row>
    <row r="46" spans="1:14" ht="27.75" customHeight="1">
      <c r="A46" s="269"/>
      <c r="B46" s="196" t="s">
        <v>28</v>
      </c>
      <c r="C46" s="182"/>
      <c r="D46" s="183"/>
      <c r="E46" s="18">
        <f>E45+1</f>
        <v>32</v>
      </c>
      <c r="F46" s="115">
        <v>13219.7</v>
      </c>
      <c r="G46" s="124"/>
      <c r="H46" s="124"/>
      <c r="I46" s="124"/>
      <c r="J46" s="124"/>
      <c r="K46" s="124"/>
      <c r="L46" s="124"/>
      <c r="M46" s="124"/>
      <c r="N46" s="124"/>
    </row>
    <row r="47" spans="1:14" ht="27.75" customHeight="1">
      <c r="A47" s="269"/>
      <c r="B47" s="274" t="s">
        <v>3</v>
      </c>
      <c r="C47" s="196" t="s">
        <v>120</v>
      </c>
      <c r="D47" s="183"/>
      <c r="E47" s="18">
        <f aca="true" t="shared" si="1" ref="E47:E52">E46+1</f>
        <v>33</v>
      </c>
      <c r="F47" s="115">
        <v>13219.7</v>
      </c>
      <c r="G47" s="124"/>
      <c r="H47" s="124"/>
      <c r="I47" s="124"/>
      <c r="J47" s="124"/>
      <c r="K47" s="124"/>
      <c r="L47" s="124"/>
      <c r="M47" s="124"/>
      <c r="N47" s="124"/>
    </row>
    <row r="48" spans="1:14" ht="27.75" customHeight="1">
      <c r="A48" s="269"/>
      <c r="B48" s="275"/>
      <c r="C48" s="196" t="s">
        <v>121</v>
      </c>
      <c r="D48" s="183"/>
      <c r="E48" s="18">
        <f t="shared" si="1"/>
        <v>34</v>
      </c>
      <c r="F48" s="115"/>
      <c r="G48" s="124"/>
      <c r="H48" s="124"/>
      <c r="I48" s="124"/>
      <c r="J48" s="124"/>
      <c r="K48" s="124"/>
      <c r="L48" s="124"/>
      <c r="M48" s="124"/>
      <c r="N48" s="124"/>
    </row>
    <row r="49" spans="1:14" ht="27.75" customHeight="1">
      <c r="A49" s="269"/>
      <c r="B49" s="276"/>
      <c r="C49" s="196" t="s">
        <v>42</v>
      </c>
      <c r="D49" s="183"/>
      <c r="E49" s="18">
        <f t="shared" si="1"/>
        <v>35</v>
      </c>
      <c r="F49" s="115"/>
      <c r="G49" s="124"/>
      <c r="H49" s="124"/>
      <c r="I49" s="124"/>
      <c r="J49" s="124"/>
      <c r="K49" s="124"/>
      <c r="L49" s="124"/>
      <c r="M49" s="124"/>
      <c r="N49" s="124"/>
    </row>
    <row r="50" spans="1:14" ht="27.75" customHeight="1">
      <c r="A50" s="269"/>
      <c r="B50" s="246" t="s">
        <v>33</v>
      </c>
      <c r="C50" s="246"/>
      <c r="D50" s="246"/>
      <c r="E50" s="18">
        <f t="shared" si="1"/>
        <v>36</v>
      </c>
      <c r="F50" s="115">
        <f>2700+F51</f>
        <v>12195.4</v>
      </c>
      <c r="G50" s="124"/>
      <c r="H50" s="124"/>
      <c r="I50" s="124"/>
      <c r="J50" s="124"/>
      <c r="K50" s="124"/>
      <c r="L50" s="124"/>
      <c r="M50" s="124"/>
      <c r="N50" s="124"/>
    </row>
    <row r="51" spans="1:14" ht="27.75" customHeight="1">
      <c r="A51" s="269"/>
      <c r="B51" s="274" t="s">
        <v>3</v>
      </c>
      <c r="C51" s="246" t="s">
        <v>43</v>
      </c>
      <c r="D51" s="246"/>
      <c r="E51" s="18">
        <f t="shared" si="1"/>
        <v>37</v>
      </c>
      <c r="F51" s="115">
        <v>9495.4</v>
      </c>
      <c r="G51" s="124"/>
      <c r="H51" s="124"/>
      <c r="I51" s="124"/>
      <c r="J51" s="124"/>
      <c r="K51" s="124"/>
      <c r="L51" s="124"/>
      <c r="M51" s="124"/>
      <c r="N51" s="124"/>
    </row>
    <row r="52" spans="1:14" ht="27.75" customHeight="1">
      <c r="A52" s="269"/>
      <c r="B52" s="275"/>
      <c r="C52" s="246" t="s">
        <v>42</v>
      </c>
      <c r="D52" s="246"/>
      <c r="E52" s="18">
        <f t="shared" si="1"/>
        <v>38</v>
      </c>
      <c r="F52" s="115"/>
      <c r="G52" s="124"/>
      <c r="H52" s="124"/>
      <c r="I52" s="124"/>
      <c r="J52" s="124"/>
      <c r="K52" s="124"/>
      <c r="L52" s="124"/>
      <c r="M52" s="124"/>
      <c r="N52" s="124"/>
    </row>
    <row r="53" spans="1:14" ht="27.75" customHeight="1" thickBot="1">
      <c r="A53" s="270"/>
      <c r="B53" s="252" t="s">
        <v>188</v>
      </c>
      <c r="C53" s="252"/>
      <c r="D53" s="252"/>
      <c r="E53" s="55">
        <f>E52+1</f>
        <v>39</v>
      </c>
      <c r="F53" s="104">
        <f>F45+F46-F50</f>
        <v>114435.3</v>
      </c>
      <c r="G53" s="124"/>
      <c r="H53" s="124"/>
      <c r="I53" s="124"/>
      <c r="J53" s="124"/>
      <c r="K53" s="124"/>
      <c r="L53" s="124"/>
      <c r="M53" s="124"/>
      <c r="N53" s="124"/>
    </row>
    <row r="54" spans="1:14" ht="27.75" customHeight="1">
      <c r="A54" s="258" t="s">
        <v>129</v>
      </c>
      <c r="B54" s="261" t="s">
        <v>27</v>
      </c>
      <c r="C54" s="261"/>
      <c r="D54" s="261"/>
      <c r="E54" s="57">
        <f aca="true" t="shared" si="2" ref="E54:E66">E53+1</f>
        <v>40</v>
      </c>
      <c r="F54" s="119">
        <v>1464.6</v>
      </c>
      <c r="G54" s="124"/>
      <c r="H54" s="124"/>
      <c r="I54" s="124"/>
      <c r="J54" s="124"/>
      <c r="K54" s="124"/>
      <c r="L54" s="124"/>
      <c r="M54" s="124"/>
      <c r="N54" s="124"/>
    </row>
    <row r="55" spans="1:14" ht="27.75" customHeight="1">
      <c r="A55" s="259"/>
      <c r="B55" s="246" t="s">
        <v>28</v>
      </c>
      <c r="C55" s="246"/>
      <c r="D55" s="246"/>
      <c r="E55" s="18">
        <f t="shared" si="2"/>
        <v>41</v>
      </c>
      <c r="F55" s="115">
        <v>4400</v>
      </c>
      <c r="G55" s="124"/>
      <c r="H55" s="124"/>
      <c r="I55" s="124"/>
      <c r="J55" s="124"/>
      <c r="K55" s="124"/>
      <c r="L55" s="124"/>
      <c r="M55" s="124"/>
      <c r="N55" s="124"/>
    </row>
    <row r="56" spans="1:14" ht="27.75" customHeight="1">
      <c r="A56" s="259"/>
      <c r="B56" s="246" t="s">
        <v>33</v>
      </c>
      <c r="C56" s="246"/>
      <c r="D56" s="246"/>
      <c r="E56" s="18">
        <f t="shared" si="2"/>
        <v>42</v>
      </c>
      <c r="F56" s="115">
        <v>4000</v>
      </c>
      <c r="G56" s="124"/>
      <c r="H56" s="124"/>
      <c r="I56" s="124"/>
      <c r="J56" s="124"/>
      <c r="K56" s="124"/>
      <c r="L56" s="124"/>
      <c r="M56" s="124"/>
      <c r="N56" s="124"/>
    </row>
    <row r="57" spans="1:14" ht="27.75" customHeight="1" thickBot="1">
      <c r="A57" s="260"/>
      <c r="B57" s="252" t="s">
        <v>189</v>
      </c>
      <c r="C57" s="252"/>
      <c r="D57" s="252"/>
      <c r="E57" s="39">
        <f t="shared" si="2"/>
        <v>43</v>
      </c>
      <c r="F57" s="105">
        <f>F54+F55-F56</f>
        <v>1864.6000000000004</v>
      </c>
      <c r="G57" s="124"/>
      <c r="H57" s="124"/>
      <c r="I57" s="124"/>
      <c r="J57" s="124"/>
      <c r="K57" s="124"/>
      <c r="L57" s="124"/>
      <c r="M57" s="124"/>
      <c r="N57" s="124"/>
    </row>
    <row r="58" spans="1:14" ht="27.75" customHeight="1">
      <c r="A58" s="253" t="s">
        <v>40</v>
      </c>
      <c r="B58" s="261" t="s">
        <v>27</v>
      </c>
      <c r="C58" s="261"/>
      <c r="D58" s="261"/>
      <c r="E58" s="56">
        <f t="shared" si="2"/>
        <v>44</v>
      </c>
      <c r="F58" s="118">
        <v>525.2</v>
      </c>
      <c r="G58" s="124"/>
      <c r="H58" s="124"/>
      <c r="I58" s="124"/>
      <c r="J58" s="124"/>
      <c r="K58" s="124"/>
      <c r="L58" s="124"/>
      <c r="M58" s="124"/>
      <c r="N58" s="124"/>
    </row>
    <row r="59" spans="1:14" ht="27.75" customHeight="1">
      <c r="A59" s="254"/>
      <c r="B59" s="246" t="s">
        <v>28</v>
      </c>
      <c r="C59" s="246"/>
      <c r="D59" s="246"/>
      <c r="E59" s="18">
        <f t="shared" si="2"/>
        <v>45</v>
      </c>
      <c r="F59" s="115">
        <v>318</v>
      </c>
      <c r="G59" s="124"/>
      <c r="H59" s="124"/>
      <c r="I59" s="124"/>
      <c r="J59" s="124"/>
      <c r="K59" s="124"/>
      <c r="L59" s="124"/>
      <c r="M59" s="124"/>
      <c r="N59" s="124"/>
    </row>
    <row r="60" spans="1:14" ht="27.75" customHeight="1">
      <c r="A60" s="254"/>
      <c r="B60" s="17" t="s">
        <v>89</v>
      </c>
      <c r="C60" s="256" t="s">
        <v>137</v>
      </c>
      <c r="D60" s="257"/>
      <c r="E60" s="18">
        <f t="shared" si="2"/>
        <v>46</v>
      </c>
      <c r="F60" s="115">
        <v>318</v>
      </c>
      <c r="G60" s="124"/>
      <c r="H60" s="124"/>
      <c r="I60" s="124"/>
      <c r="J60" s="124"/>
      <c r="K60" s="124"/>
      <c r="L60" s="124"/>
      <c r="M60" s="124"/>
      <c r="N60" s="124"/>
    </row>
    <row r="61" spans="1:14" ht="27.75" customHeight="1">
      <c r="A61" s="254"/>
      <c r="B61" s="246" t="s">
        <v>33</v>
      </c>
      <c r="C61" s="246"/>
      <c r="D61" s="246"/>
      <c r="E61" s="18">
        <f t="shared" si="2"/>
        <v>47</v>
      </c>
      <c r="F61" s="115">
        <v>430</v>
      </c>
      <c r="G61" s="124"/>
      <c r="H61" s="124"/>
      <c r="I61" s="124"/>
      <c r="J61" s="124"/>
      <c r="K61" s="124"/>
      <c r="L61" s="124"/>
      <c r="M61" s="124"/>
      <c r="N61" s="124"/>
    </row>
    <row r="62" spans="1:14" ht="27.75" customHeight="1" thickBot="1">
      <c r="A62" s="255"/>
      <c r="B62" s="252" t="s">
        <v>190</v>
      </c>
      <c r="C62" s="252"/>
      <c r="D62" s="252"/>
      <c r="E62" s="39">
        <f t="shared" si="2"/>
        <v>48</v>
      </c>
      <c r="F62" s="105">
        <f>F58+F59-F61</f>
        <v>413.20000000000005</v>
      </c>
      <c r="G62" s="124"/>
      <c r="H62" s="124"/>
      <c r="I62" s="124"/>
      <c r="J62" s="124"/>
      <c r="K62" s="124"/>
      <c r="L62" s="124"/>
      <c r="M62" s="124"/>
      <c r="N62" s="124"/>
    </row>
    <row r="63" spans="1:14" ht="27.75" customHeight="1">
      <c r="A63" s="247" t="s">
        <v>39</v>
      </c>
      <c r="B63" s="251" t="s">
        <v>27</v>
      </c>
      <c r="C63" s="251"/>
      <c r="D63" s="251"/>
      <c r="E63" s="121">
        <f t="shared" si="2"/>
        <v>49</v>
      </c>
      <c r="F63" s="154"/>
      <c r="G63" s="124"/>
      <c r="H63" s="124"/>
      <c r="I63" s="124"/>
      <c r="J63" s="124"/>
      <c r="K63" s="124"/>
      <c r="L63" s="124"/>
      <c r="M63" s="124"/>
      <c r="N63" s="124"/>
    </row>
    <row r="64" spans="1:14" ht="27.75" customHeight="1">
      <c r="A64" s="248"/>
      <c r="B64" s="246" t="s">
        <v>125</v>
      </c>
      <c r="C64" s="246"/>
      <c r="D64" s="246"/>
      <c r="E64" s="55">
        <f t="shared" si="2"/>
        <v>50</v>
      </c>
      <c r="F64" s="115"/>
      <c r="G64" s="124"/>
      <c r="H64" s="124"/>
      <c r="I64" s="124"/>
      <c r="J64" s="124"/>
      <c r="K64" s="124"/>
      <c r="L64" s="124"/>
      <c r="M64" s="124"/>
      <c r="N64" s="124"/>
    </row>
    <row r="65" spans="1:14" ht="27.75" customHeight="1">
      <c r="A65" s="249"/>
      <c r="B65" s="246" t="s">
        <v>126</v>
      </c>
      <c r="C65" s="246"/>
      <c r="D65" s="246"/>
      <c r="E65" s="55">
        <f t="shared" si="2"/>
        <v>51</v>
      </c>
      <c r="F65" s="115"/>
      <c r="G65" s="124"/>
      <c r="H65" s="124"/>
      <c r="I65" s="124"/>
      <c r="J65" s="124"/>
      <c r="K65" s="124"/>
      <c r="L65" s="124"/>
      <c r="M65" s="124"/>
      <c r="N65" s="124"/>
    </row>
    <row r="66" spans="1:14" ht="27.75" customHeight="1" thickBot="1">
      <c r="A66" s="250"/>
      <c r="B66" s="252" t="s">
        <v>191</v>
      </c>
      <c r="C66" s="252"/>
      <c r="D66" s="252"/>
      <c r="E66" s="39">
        <f t="shared" si="2"/>
        <v>52</v>
      </c>
      <c r="F66" s="105">
        <f>F63+F64-F65</f>
        <v>0</v>
      </c>
      <c r="G66" s="124"/>
      <c r="H66" s="124"/>
      <c r="I66" s="124"/>
      <c r="J66" s="124"/>
      <c r="K66" s="124"/>
      <c r="L66" s="124"/>
      <c r="M66" s="124"/>
      <c r="N66" s="124"/>
    </row>
    <row r="67" spans="1:14" ht="24.75" customHeight="1">
      <c r="A67" s="124"/>
      <c r="B67" s="124"/>
      <c r="C67" s="124"/>
      <c r="D67" s="124"/>
      <c r="E67" s="124"/>
      <c r="F67" s="143"/>
      <c r="G67" s="124"/>
      <c r="H67" s="124"/>
      <c r="I67" s="124"/>
      <c r="J67" s="124"/>
      <c r="K67" s="124"/>
      <c r="L67" s="124"/>
      <c r="M67" s="124"/>
      <c r="N67" s="124"/>
    </row>
    <row r="68" spans="1:14" ht="24.7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</row>
    <row r="69" spans="1:14" ht="24.7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</row>
    <row r="70" spans="1:14" ht="21.75" customHeight="1">
      <c r="A70" s="124"/>
      <c r="B70" s="124"/>
      <c r="C70" s="124"/>
      <c r="D70" s="124"/>
      <c r="E70" s="124"/>
      <c r="F70" s="143"/>
      <c r="G70" s="124"/>
      <c r="H70" s="124"/>
      <c r="I70" s="124"/>
      <c r="J70" s="124"/>
      <c r="K70" s="124"/>
      <c r="L70" s="124"/>
      <c r="M70" s="124"/>
      <c r="N70" s="124"/>
    </row>
    <row r="71" spans="1:14" ht="21.7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</row>
    <row r="72" spans="1:6" ht="21.75" customHeight="1">
      <c r="A72" s="124"/>
      <c r="B72" s="124"/>
      <c r="C72" s="124"/>
      <c r="D72" s="124"/>
      <c r="E72" s="124"/>
      <c r="F72" s="124"/>
    </row>
    <row r="73" spans="1:6" ht="21.75" customHeight="1">
      <c r="A73" s="124"/>
      <c r="B73" s="124"/>
      <c r="C73" s="124"/>
      <c r="D73" s="124"/>
      <c r="E73" s="124"/>
      <c r="F73" s="124"/>
    </row>
    <row r="74" spans="1:6" ht="21.75" customHeight="1">
      <c r="A74" s="124"/>
      <c r="B74" s="124"/>
      <c r="C74" s="124"/>
      <c r="D74" s="124"/>
      <c r="E74" s="124"/>
      <c r="F74" s="124"/>
    </row>
    <row r="75" spans="1:6" ht="21.75" customHeight="1">
      <c r="A75" s="124"/>
      <c r="B75" s="124"/>
      <c r="C75" s="124"/>
      <c r="D75" s="124"/>
      <c r="E75" s="124"/>
      <c r="F75" s="124"/>
    </row>
    <row r="76" spans="1:6" ht="21.75" customHeight="1">
      <c r="A76" s="124"/>
      <c r="B76" s="124"/>
      <c r="C76" s="124"/>
      <c r="D76" s="124"/>
      <c r="E76" s="124"/>
      <c r="F76" s="124"/>
    </row>
    <row r="77" spans="1:6" ht="21.75" customHeight="1">
      <c r="A77" s="124"/>
      <c r="B77" s="124"/>
      <c r="C77" s="124"/>
      <c r="D77" s="124"/>
      <c r="E77" s="124"/>
      <c r="F77" s="124"/>
    </row>
    <row r="78" spans="1:6" ht="21.75" customHeight="1">
      <c r="A78" s="124"/>
      <c r="B78" s="124"/>
      <c r="C78" s="124"/>
      <c r="D78" s="124"/>
      <c r="E78" s="124"/>
      <c r="F78" s="124"/>
    </row>
    <row r="79" spans="1:6" ht="21.75" customHeight="1">
      <c r="A79" s="124"/>
      <c r="B79" s="124"/>
      <c r="C79" s="124"/>
      <c r="D79" s="124"/>
      <c r="E79" s="124"/>
      <c r="F79" s="124"/>
    </row>
    <row r="80" spans="1:6" ht="21.75" customHeight="1">
      <c r="A80" s="124"/>
      <c r="B80" s="124"/>
      <c r="C80" s="124"/>
      <c r="D80" s="124"/>
      <c r="E80" s="124"/>
      <c r="F80" s="124"/>
    </row>
    <row r="81" spans="1:6" ht="21.75" customHeight="1">
      <c r="A81" s="124"/>
      <c r="B81" s="124"/>
      <c r="C81" s="124"/>
      <c r="D81" s="124"/>
      <c r="E81" s="124"/>
      <c r="F81" s="124"/>
    </row>
    <row r="82" spans="1:6" ht="21.75" customHeight="1">
      <c r="A82" s="124"/>
      <c r="B82" s="124"/>
      <c r="C82" s="124"/>
      <c r="D82" s="124"/>
      <c r="E82" s="124"/>
      <c r="F82" s="124"/>
    </row>
    <row r="83" spans="1:6" ht="21.75" customHeight="1">
      <c r="A83" s="124"/>
      <c r="B83" s="124"/>
      <c r="C83" s="124"/>
      <c r="D83" s="124"/>
      <c r="E83" s="124"/>
      <c r="F83" s="124"/>
    </row>
    <row r="84" spans="1:6" ht="12.75">
      <c r="A84" s="144"/>
      <c r="B84" s="144"/>
      <c r="C84" s="145"/>
      <c r="D84" s="145"/>
      <c r="E84" s="146"/>
      <c r="F84" s="124"/>
    </row>
    <row r="85" spans="1:6" ht="12.75">
      <c r="A85" s="125"/>
      <c r="B85" s="125"/>
      <c r="C85" s="125"/>
      <c r="D85" s="125"/>
      <c r="E85" s="125"/>
      <c r="F85" s="124"/>
    </row>
    <row r="86" spans="1:6" ht="12.75">
      <c r="A86" s="125"/>
      <c r="B86" s="125"/>
      <c r="C86" s="125"/>
      <c r="D86" s="125"/>
      <c r="E86" s="125"/>
      <c r="F86" s="124"/>
    </row>
    <row r="87" spans="1:6" ht="12.75">
      <c r="A87" s="125"/>
      <c r="B87" s="125"/>
      <c r="C87" s="125"/>
      <c r="D87" s="125"/>
      <c r="E87" s="125"/>
      <c r="F87" s="124"/>
    </row>
    <row r="88" spans="1:6" ht="12.75">
      <c r="A88" s="125"/>
      <c r="B88" s="125"/>
      <c r="C88" s="125"/>
      <c r="D88" s="125"/>
      <c r="E88" s="125"/>
      <c r="F88" s="124"/>
    </row>
    <row r="89" spans="1:6" ht="12.75">
      <c r="A89" s="125"/>
      <c r="B89" s="125"/>
      <c r="C89" s="125"/>
      <c r="D89" s="125"/>
      <c r="E89" s="125"/>
      <c r="F89" s="124"/>
    </row>
    <row r="90" spans="1:6" ht="12.75">
      <c r="A90" s="125"/>
      <c r="B90" s="125"/>
      <c r="C90" s="125"/>
      <c r="D90" s="125"/>
      <c r="E90" s="125"/>
      <c r="F90" s="124"/>
    </row>
    <row r="91" spans="1:6" ht="12.75">
      <c r="A91" s="125"/>
      <c r="B91" s="125"/>
      <c r="C91" s="125"/>
      <c r="D91" s="125"/>
      <c r="E91" s="125"/>
      <c r="F91" s="124"/>
    </row>
    <row r="92" spans="1:6" ht="12.75">
      <c r="A92" s="125"/>
      <c r="B92" s="125"/>
      <c r="C92" s="125"/>
      <c r="D92" s="125"/>
      <c r="E92" s="125"/>
      <c r="F92" s="124"/>
    </row>
    <row r="93" spans="1:6" ht="12.75">
      <c r="A93" s="125"/>
      <c r="B93" s="125"/>
      <c r="C93" s="125"/>
      <c r="D93" s="125"/>
      <c r="E93" s="125"/>
      <c r="F93" s="124"/>
    </row>
    <row r="94" spans="1:6" ht="12.75">
      <c r="A94" s="125"/>
      <c r="B94" s="125"/>
      <c r="C94" s="125"/>
      <c r="D94" s="125"/>
      <c r="E94" s="125"/>
      <c r="F94" s="124"/>
    </row>
    <row r="95" spans="1:6" ht="12.75">
      <c r="A95" s="125"/>
      <c r="B95" s="125"/>
      <c r="C95" s="125"/>
      <c r="D95" s="125"/>
      <c r="E95" s="125"/>
      <c r="F95" s="124"/>
    </row>
    <row r="96" spans="1:6" ht="12.75">
      <c r="A96" s="125"/>
      <c r="B96" s="125"/>
      <c r="C96" s="125"/>
      <c r="D96" s="125"/>
      <c r="E96" s="125"/>
      <c r="F96" s="124"/>
    </row>
    <row r="97" spans="1:6" ht="12.75">
      <c r="A97" s="125"/>
      <c r="B97" s="125"/>
      <c r="C97" s="125"/>
      <c r="D97" s="125"/>
      <c r="E97" s="125"/>
      <c r="F97" s="124"/>
    </row>
    <row r="98" spans="1:6" ht="12.75">
      <c r="A98" s="125"/>
      <c r="B98" s="125"/>
      <c r="C98" s="125"/>
      <c r="D98" s="125"/>
      <c r="E98" s="125"/>
      <c r="F98" s="124"/>
    </row>
    <row r="99" spans="1:6" ht="12.75">
      <c r="A99" s="125"/>
      <c r="B99" s="125"/>
      <c r="C99" s="125"/>
      <c r="D99" s="125"/>
      <c r="E99" s="125"/>
      <c r="F99" s="124"/>
    </row>
    <row r="100" spans="1:6" ht="12.75">
      <c r="A100" s="125"/>
      <c r="B100" s="125"/>
      <c r="C100" s="125"/>
      <c r="D100" s="125"/>
      <c r="E100" s="125"/>
      <c r="F100" s="124"/>
    </row>
    <row r="101" spans="1:6" ht="12.75">
      <c r="A101" s="125"/>
      <c r="B101" s="125"/>
      <c r="C101" s="125"/>
      <c r="D101" s="125"/>
      <c r="E101" s="125"/>
      <c r="F101" s="124"/>
    </row>
    <row r="102" spans="1:6" ht="12.75">
      <c r="A102" s="125"/>
      <c r="B102" s="125"/>
      <c r="C102" s="125"/>
      <c r="D102" s="125"/>
      <c r="E102" s="125"/>
      <c r="F102" s="124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1:5" ht="12.75">
      <c r="A147" s="7"/>
      <c r="B147" s="7"/>
      <c r="C147" s="7"/>
      <c r="D147" s="7"/>
      <c r="E147" s="7"/>
    </row>
    <row r="148" spans="1:5" ht="12.75">
      <c r="A148" s="7"/>
      <c r="B148" s="7"/>
      <c r="C148" s="7"/>
      <c r="D148" s="7"/>
      <c r="E148" s="7"/>
    </row>
    <row r="149" spans="1:5" ht="12.75">
      <c r="A149" s="7"/>
      <c r="B149" s="7"/>
      <c r="C149" s="7"/>
      <c r="D149" s="7"/>
      <c r="E149" s="7"/>
    </row>
    <row r="150" spans="1:5" ht="12.75">
      <c r="A150" s="7"/>
      <c r="B150" s="7"/>
      <c r="C150" s="7"/>
      <c r="D150" s="7"/>
      <c r="E150" s="7"/>
    </row>
    <row r="151" spans="1:5" ht="12.75">
      <c r="A151" s="7"/>
      <c r="B151" s="7"/>
      <c r="C151" s="7"/>
      <c r="D151" s="7"/>
      <c r="E151" s="7"/>
    </row>
    <row r="152" spans="1:5" ht="12.75">
      <c r="A152" s="7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</sheetData>
  <sheetProtection password="C752" sheet="1" objects="1" scenarios="1" insertHyperlinks="0" sort="0" autoFilter="0"/>
  <mergeCells count="56">
    <mergeCell ref="A39:E39"/>
    <mergeCell ref="A8:A37"/>
    <mergeCell ref="B8:D8"/>
    <mergeCell ref="B16:D16"/>
    <mergeCell ref="C13:D13"/>
    <mergeCell ref="C14:D14"/>
    <mergeCell ref="C23:D23"/>
    <mergeCell ref="C25:D25"/>
    <mergeCell ref="C21:D21"/>
    <mergeCell ref="C30:C34"/>
    <mergeCell ref="B17:B35"/>
    <mergeCell ref="C17:D17"/>
    <mergeCell ref="C37:D37"/>
    <mergeCell ref="B36:D36"/>
    <mergeCell ref="C35:D35"/>
    <mergeCell ref="C27:D27"/>
    <mergeCell ref="A2:E2"/>
    <mergeCell ref="A4:E6"/>
    <mergeCell ref="A7:E7"/>
    <mergeCell ref="C29:D29"/>
    <mergeCell ref="B9:D9"/>
    <mergeCell ref="C10:D10"/>
    <mergeCell ref="C11:C12"/>
    <mergeCell ref="C15:D15"/>
    <mergeCell ref="B10:B15"/>
    <mergeCell ref="C19:D19"/>
    <mergeCell ref="A41:E43"/>
    <mergeCell ref="A44:E44"/>
    <mergeCell ref="B53:D53"/>
    <mergeCell ref="A45:A53"/>
    <mergeCell ref="B45:D45"/>
    <mergeCell ref="B46:D46"/>
    <mergeCell ref="C48:D48"/>
    <mergeCell ref="C47:D47"/>
    <mergeCell ref="B47:B49"/>
    <mergeCell ref="C49:D49"/>
    <mergeCell ref="B50:D50"/>
    <mergeCell ref="B51:B52"/>
    <mergeCell ref="C52:D52"/>
    <mergeCell ref="C51:D51"/>
    <mergeCell ref="A54:A57"/>
    <mergeCell ref="B54:D54"/>
    <mergeCell ref="B55:D55"/>
    <mergeCell ref="B58:D58"/>
    <mergeCell ref="B57:D57"/>
    <mergeCell ref="B56:D56"/>
    <mergeCell ref="B59:D59"/>
    <mergeCell ref="B61:D61"/>
    <mergeCell ref="A63:A66"/>
    <mergeCell ref="B63:D63"/>
    <mergeCell ref="B64:D64"/>
    <mergeCell ref="B66:D66"/>
    <mergeCell ref="B65:D65"/>
    <mergeCell ref="A58:A62"/>
    <mergeCell ref="B62:D62"/>
    <mergeCell ref="C60:D60"/>
  </mergeCells>
  <conditionalFormatting sqref="F35">
    <cfRule type="cellIs" priority="1" dxfId="0" operator="greaterThan" stopIfTrue="1">
      <formula>$F$10*0.002</formula>
    </cfRule>
  </conditionalFormatting>
  <conditionalFormatting sqref="F29">
    <cfRule type="cellIs" priority="2" dxfId="0" operator="lessThan" stopIfTrue="1">
      <formula>$F$30+$F$33+$F$34</formula>
    </cfRule>
  </conditionalFormatting>
  <conditionalFormatting sqref="F32">
    <cfRule type="cellIs" priority="3" dxfId="0" operator="greaterThan" stopIfTrue="1">
      <formula>$F$31</formula>
    </cfRule>
  </conditionalFormatting>
  <conditionalFormatting sqref="F46">
    <cfRule type="cellIs" priority="4" dxfId="0" operator="lessThan" stopIfTrue="1">
      <formula>$F$47+$F$48+$F$49</formula>
    </cfRule>
  </conditionalFormatting>
  <conditionalFormatting sqref="F50">
    <cfRule type="cellIs" priority="5" dxfId="0" operator="lessThan" stopIfTrue="1">
      <formula>$F$51+$F$52</formula>
    </cfRule>
  </conditionalFormatting>
  <conditionalFormatting sqref="F10">
    <cfRule type="cellIs" priority="6" dxfId="0" operator="lessThan" stopIfTrue="1">
      <formula>$F$11+$F$11</formula>
    </cfRule>
  </conditionalFormatting>
  <conditionalFormatting sqref="F16">
    <cfRule type="cellIs" priority="7" dxfId="0" operator="lessThan" stopIfTrue="1">
      <formula>$F$17+$F$19+$F$21+$F$23+$F$25+$F$27+#REF!+$F$29+$F$35</formula>
    </cfRule>
  </conditionalFormatting>
  <conditionalFormatting sqref="F18">
    <cfRule type="cellIs" priority="8" dxfId="0" operator="greaterThan" stopIfTrue="1">
      <formula>$F$17</formula>
    </cfRule>
  </conditionalFormatting>
  <conditionalFormatting sqref="F20">
    <cfRule type="cellIs" priority="9" dxfId="0" operator="greaterThan" stopIfTrue="1">
      <formula>$F$19</formula>
    </cfRule>
  </conditionalFormatting>
  <conditionalFormatting sqref="F22">
    <cfRule type="cellIs" priority="10" dxfId="0" operator="greaterThan" stopIfTrue="1">
      <formula>$F$21</formula>
    </cfRule>
  </conditionalFormatting>
  <conditionalFormatting sqref="F24">
    <cfRule type="cellIs" priority="11" dxfId="0" operator="greaterThan" stopIfTrue="1">
      <formula>$F$23</formula>
    </cfRule>
  </conditionalFormatting>
  <conditionalFormatting sqref="F26">
    <cfRule type="cellIs" priority="12" dxfId="0" operator="greaterThan" stopIfTrue="1">
      <formula>$F$25</formula>
    </cfRule>
  </conditionalFormatting>
  <conditionalFormatting sqref="F28">
    <cfRule type="cellIs" priority="13" dxfId="0" operator="greaterThan" stopIfTrue="1">
      <formula>$F$27</formula>
    </cfRule>
  </conditionalFormatting>
  <conditionalFormatting sqref="F11">
    <cfRule type="cellIs" priority="14" dxfId="0" operator="greaterThan" stopIfTrue="1">
      <formula>0.03*$F$10</formula>
    </cfRule>
  </conditionalFormatting>
  <printOptions horizontalCentered="1"/>
  <pageMargins left="0.3937007874015748" right="0.3937007874015748" top="0.3937007874015748" bottom="0.5118110236220472" header="0.3937007874015748" footer="0.5118110236220472"/>
  <pageSetup firstPageNumber="3" useFirstPageNumber="1" fitToHeight="2" horizontalDpi="600" verticalDpi="600" orientation="portrait" paperSize="9" scale="80" r:id="rId3"/>
  <headerFooter alignWithMargins="0">
    <oddFooter>&amp;C&amp;P</oddFooter>
  </headerFooter>
  <rowBreaks count="1" manualBreakCount="1">
    <brk id="3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35"/>
  <sheetViews>
    <sheetView zoomScale="75" zoomScaleNormal="75" zoomScalePageLayoutView="0" workbookViewId="0" topLeftCell="B1">
      <selection activeCell="B22" sqref="B1:H22"/>
    </sheetView>
  </sheetViews>
  <sheetFormatPr defaultColWidth="9.140625" defaultRowHeight="12.75"/>
  <cols>
    <col min="1" max="1" width="4.8515625" style="0" hidden="1" customWidth="1"/>
    <col min="2" max="2" width="12.8515625" style="0" customWidth="1"/>
    <col min="3" max="3" width="32.7109375" style="0" customWidth="1"/>
    <col min="4" max="4" width="18.421875" style="0" customWidth="1"/>
    <col min="5" max="8" width="19.7109375" style="0" customWidth="1"/>
    <col min="9" max="11" width="22.7109375" style="0" customWidth="1"/>
    <col min="12" max="13" width="24.28125" style="0" customWidth="1"/>
    <col min="14" max="14" width="20.57421875" style="0" customWidth="1"/>
    <col min="15" max="15" width="27.7109375" style="0" customWidth="1"/>
    <col min="16" max="16" width="9.8515625" style="0" customWidth="1"/>
  </cols>
  <sheetData>
    <row r="1" spans="2:16" ht="19.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P1" s="10"/>
    </row>
    <row r="2" spans="2:16" s="83" customFormat="1" ht="31.5" customHeight="1" thickBot="1">
      <c r="B2" s="84" t="s">
        <v>130</v>
      </c>
      <c r="C2" s="85"/>
      <c r="D2" s="85"/>
      <c r="E2" s="85"/>
      <c r="F2" s="85"/>
      <c r="G2" s="85"/>
      <c r="H2" s="85"/>
      <c r="I2" s="171"/>
      <c r="J2" s="171"/>
      <c r="K2" s="171"/>
      <c r="L2" s="171"/>
      <c r="M2" s="169"/>
      <c r="P2" s="86"/>
    </row>
    <row r="3" spans="3:16" ht="21" customHeight="1" hidden="1" thickBot="1">
      <c r="C3" s="11"/>
      <c r="D3" s="11"/>
      <c r="E3" s="11"/>
      <c r="F3" s="11"/>
      <c r="G3" s="11"/>
      <c r="H3" s="11"/>
      <c r="I3" s="152"/>
      <c r="J3" s="152"/>
      <c r="K3" s="152"/>
      <c r="L3" s="152"/>
      <c r="M3" s="152"/>
      <c r="N3" s="11"/>
      <c r="O3" s="11"/>
      <c r="P3" s="10"/>
    </row>
    <row r="4" spans="1:16" ht="22.5" customHeight="1">
      <c r="A4" s="322" t="s">
        <v>118</v>
      </c>
      <c r="B4" s="324" t="s">
        <v>60</v>
      </c>
      <c r="C4" s="325"/>
      <c r="D4" s="330" t="s">
        <v>88</v>
      </c>
      <c r="E4" s="300" t="s">
        <v>143</v>
      </c>
      <c r="F4" s="302" t="s">
        <v>109</v>
      </c>
      <c r="G4" s="303"/>
      <c r="H4" s="304"/>
      <c r="I4" s="172"/>
      <c r="J4" s="172"/>
      <c r="K4" s="316"/>
      <c r="L4" s="317"/>
      <c r="M4" s="317"/>
      <c r="N4" s="47"/>
      <c r="O4" s="13"/>
      <c r="P4" s="52"/>
    </row>
    <row r="5" spans="1:16" ht="15.75" customHeight="1">
      <c r="A5" s="323"/>
      <c r="B5" s="326"/>
      <c r="C5" s="327"/>
      <c r="D5" s="331"/>
      <c r="E5" s="301"/>
      <c r="F5" s="318" t="s">
        <v>95</v>
      </c>
      <c r="G5" s="77" t="s">
        <v>3</v>
      </c>
      <c r="H5" s="320" t="s">
        <v>110</v>
      </c>
      <c r="I5" s="172"/>
      <c r="J5" s="172"/>
      <c r="K5" s="172"/>
      <c r="L5" s="172"/>
      <c r="M5" s="172"/>
      <c r="N5" s="53"/>
      <c r="O5" s="47"/>
      <c r="P5" s="52"/>
    </row>
    <row r="6" spans="1:16" ht="32.25" customHeight="1">
      <c r="A6" s="323"/>
      <c r="B6" s="326"/>
      <c r="C6" s="327"/>
      <c r="D6" s="331"/>
      <c r="E6" s="301"/>
      <c r="F6" s="319"/>
      <c r="G6" s="28" t="s">
        <v>111</v>
      </c>
      <c r="H6" s="321"/>
      <c r="I6" s="172"/>
      <c r="J6" s="172"/>
      <c r="K6" s="172"/>
      <c r="L6" s="172"/>
      <c r="M6" s="172"/>
      <c r="N6" s="53"/>
      <c r="O6" s="47"/>
      <c r="P6" s="52"/>
    </row>
    <row r="7" spans="1:16" ht="19.5" customHeight="1">
      <c r="A7" s="323"/>
      <c r="B7" s="328">
        <v>1</v>
      </c>
      <c r="C7" s="329"/>
      <c r="D7" s="48">
        <v>2</v>
      </c>
      <c r="E7" s="49">
        <v>3</v>
      </c>
      <c r="F7" s="12">
        <v>4</v>
      </c>
      <c r="G7" s="61">
        <v>5</v>
      </c>
      <c r="H7" s="50">
        <v>6</v>
      </c>
      <c r="I7" s="173"/>
      <c r="J7" s="173"/>
      <c r="K7" s="173"/>
      <c r="L7" s="172"/>
      <c r="M7" s="173"/>
      <c r="N7" s="13"/>
      <c r="O7" s="13"/>
      <c r="P7" s="52"/>
    </row>
    <row r="8" spans="1:141" s="67" customFormat="1" ht="24" customHeight="1">
      <c r="A8" s="63"/>
      <c r="B8" s="305" t="s">
        <v>192</v>
      </c>
      <c r="C8" s="306"/>
      <c r="D8" s="306"/>
      <c r="E8" s="306"/>
      <c r="F8" s="306"/>
      <c r="G8" s="306"/>
      <c r="H8" s="307"/>
      <c r="I8" s="174"/>
      <c r="J8" s="174"/>
      <c r="K8" s="174"/>
      <c r="L8" s="175"/>
      <c r="M8" s="174"/>
      <c r="N8" s="64"/>
      <c r="O8" s="64"/>
      <c r="P8" s="6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</row>
    <row r="9" spans="1:141" ht="37.5" customHeight="1">
      <c r="A9" s="296" t="s">
        <v>71</v>
      </c>
      <c r="B9" s="314" t="s">
        <v>132</v>
      </c>
      <c r="C9" s="315"/>
      <c r="D9" s="308">
        <f>D11+D15</f>
        <v>1354</v>
      </c>
      <c r="E9" s="310">
        <f>F9+H9</f>
        <v>80325.09999999999</v>
      </c>
      <c r="F9" s="298">
        <f>F11+F15</f>
        <v>75011.09999999999</v>
      </c>
      <c r="G9" s="298">
        <f>G11+G15</f>
        <v>1248.9</v>
      </c>
      <c r="H9" s="312">
        <f>H11+H15</f>
        <v>5314</v>
      </c>
      <c r="I9" s="174"/>
      <c r="J9" s="174"/>
      <c r="K9" s="174"/>
      <c r="L9" s="175"/>
      <c r="M9" s="174"/>
      <c r="N9" s="64"/>
      <c r="O9" s="64"/>
      <c r="P9" s="6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</row>
    <row r="10" spans="1:16" ht="15.75" customHeight="1" thickBot="1">
      <c r="A10" s="297"/>
      <c r="B10" s="79" t="s">
        <v>112</v>
      </c>
      <c r="C10" s="68"/>
      <c r="D10" s="309"/>
      <c r="E10" s="311"/>
      <c r="F10" s="299"/>
      <c r="G10" s="299"/>
      <c r="H10" s="313"/>
      <c r="I10" s="173"/>
      <c r="J10" s="173"/>
      <c r="K10" s="173"/>
      <c r="L10" s="172"/>
      <c r="M10" s="173"/>
      <c r="N10" s="13"/>
      <c r="O10" s="13"/>
      <c r="P10" s="52"/>
    </row>
    <row r="11" spans="1:16" ht="34.5" customHeight="1">
      <c r="A11" s="54" t="s">
        <v>72</v>
      </c>
      <c r="B11" s="289" t="s">
        <v>113</v>
      </c>
      <c r="C11" s="290"/>
      <c r="D11" s="137">
        <f>D12+D13+D14</f>
        <v>712</v>
      </c>
      <c r="E11" s="138">
        <f>E12+E13+E14</f>
        <v>53435.6</v>
      </c>
      <c r="F11" s="139">
        <f>F12+F13+F14</f>
        <v>49886.299999999996</v>
      </c>
      <c r="G11" s="135">
        <v>997.7</v>
      </c>
      <c r="H11" s="140">
        <f>H12+H13+H14</f>
        <v>3549.3</v>
      </c>
      <c r="I11" s="173"/>
      <c r="J11" s="173"/>
      <c r="K11" s="173"/>
      <c r="L11" s="172"/>
      <c r="M11" s="173"/>
      <c r="N11" s="13"/>
      <c r="O11" s="13"/>
      <c r="P11" s="52"/>
    </row>
    <row r="12" spans="1:16" ht="34.5" customHeight="1">
      <c r="A12" s="54" t="s">
        <v>73</v>
      </c>
      <c r="B12" s="291" t="s">
        <v>114</v>
      </c>
      <c r="C12" s="69" t="s">
        <v>61</v>
      </c>
      <c r="D12" s="90">
        <f>51+56+7</f>
        <v>114</v>
      </c>
      <c r="E12" s="128">
        <f>F12+H12</f>
        <v>16686.8</v>
      </c>
      <c r="F12" s="91">
        <v>15600.4</v>
      </c>
      <c r="G12" s="141"/>
      <c r="H12" s="92">
        <v>1086.4</v>
      </c>
      <c r="I12" s="173"/>
      <c r="J12" s="173"/>
      <c r="K12" s="173"/>
      <c r="L12" s="172"/>
      <c r="M12" s="173"/>
      <c r="N12" s="13"/>
      <c r="O12" s="13"/>
      <c r="P12" s="52"/>
    </row>
    <row r="13" spans="1:16" ht="34.5" customHeight="1">
      <c r="A13" s="54" t="s">
        <v>74</v>
      </c>
      <c r="B13" s="292"/>
      <c r="C13" s="70" t="s">
        <v>115</v>
      </c>
      <c r="D13" s="93">
        <v>400</v>
      </c>
      <c r="E13" s="129">
        <f>F13+H13</f>
        <v>28864.9</v>
      </c>
      <c r="F13" s="94">
        <v>26945.7</v>
      </c>
      <c r="G13" s="141"/>
      <c r="H13" s="92">
        <v>1919.2</v>
      </c>
      <c r="I13" s="173"/>
      <c r="J13" s="173"/>
      <c r="K13" s="173"/>
      <c r="L13" s="172"/>
      <c r="M13" s="173"/>
      <c r="N13" s="13"/>
      <c r="O13" s="13"/>
      <c r="P13" s="52"/>
    </row>
    <row r="14" spans="1:16" ht="34.5" customHeight="1">
      <c r="A14" s="54" t="s">
        <v>75</v>
      </c>
      <c r="B14" s="293"/>
      <c r="C14" s="69" t="s">
        <v>62</v>
      </c>
      <c r="D14" s="95">
        <f>136+11+5+46</f>
        <v>198</v>
      </c>
      <c r="E14" s="130">
        <f>F14+H14</f>
        <v>7883.9</v>
      </c>
      <c r="F14" s="96">
        <v>7340.2</v>
      </c>
      <c r="G14" s="141"/>
      <c r="H14" s="97">
        <v>543.7</v>
      </c>
      <c r="I14" s="173"/>
      <c r="J14" s="173"/>
      <c r="K14" s="173"/>
      <c r="L14" s="172"/>
      <c r="M14" s="173"/>
      <c r="N14" s="13"/>
      <c r="O14" s="13"/>
      <c r="P14" s="52"/>
    </row>
    <row r="15" spans="1:16" ht="34.5" customHeight="1">
      <c r="A15" s="54" t="s">
        <v>76</v>
      </c>
      <c r="B15" s="294" t="s">
        <v>116</v>
      </c>
      <c r="C15" s="295"/>
      <c r="D15" s="98">
        <v>642</v>
      </c>
      <c r="E15" s="131">
        <f>F15+H15</f>
        <v>26889.5</v>
      </c>
      <c r="F15" s="108">
        <v>25124.8</v>
      </c>
      <c r="G15" s="99">
        <v>251.2</v>
      </c>
      <c r="H15" s="109">
        <v>1764.7</v>
      </c>
      <c r="I15" s="173"/>
      <c r="J15" s="173"/>
      <c r="K15" s="173"/>
      <c r="L15" s="172"/>
      <c r="M15" s="173"/>
      <c r="N15" s="13"/>
      <c r="O15" s="13"/>
      <c r="P15" s="52"/>
    </row>
    <row r="16" spans="1:16" ht="34.5" customHeight="1" thickBot="1">
      <c r="A16" s="54" t="s">
        <v>77</v>
      </c>
      <c r="B16" s="51" t="s">
        <v>117</v>
      </c>
      <c r="C16" s="71" t="s">
        <v>128</v>
      </c>
      <c r="D16" s="100">
        <v>26</v>
      </c>
      <c r="E16" s="132">
        <f>F16+H16</f>
        <v>863.7</v>
      </c>
      <c r="F16" s="101">
        <v>804.2</v>
      </c>
      <c r="G16" s="142"/>
      <c r="H16" s="102">
        <v>59.5</v>
      </c>
      <c r="I16" s="173"/>
      <c r="J16" s="173"/>
      <c r="K16" s="173"/>
      <c r="L16" s="172"/>
      <c r="M16" s="173"/>
      <c r="N16" s="13"/>
      <c r="O16" s="13"/>
      <c r="P16" s="52"/>
    </row>
    <row r="17" spans="2:15" ht="15.75">
      <c r="B17" s="124"/>
      <c r="C17" s="152"/>
      <c r="D17" s="152"/>
      <c r="E17" s="177"/>
      <c r="F17" s="177"/>
      <c r="G17" s="177"/>
      <c r="H17" s="177"/>
      <c r="I17" s="152"/>
      <c r="J17" s="152"/>
      <c r="K17" s="152"/>
      <c r="L17" s="152"/>
      <c r="M17" s="152"/>
      <c r="N17" s="11"/>
      <c r="O17" s="11"/>
    </row>
    <row r="18" spans="2:15" ht="15.75">
      <c r="B18" s="12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1"/>
      <c r="O18" s="11"/>
    </row>
    <row r="19" spans="2:15" ht="15.75" customHeight="1">
      <c r="B19" s="72" t="s">
        <v>63</v>
      </c>
      <c r="C19" s="11"/>
      <c r="D19" s="11"/>
      <c r="E19" s="11"/>
      <c r="F19" s="11"/>
      <c r="G19" s="11"/>
      <c r="H19" s="11"/>
      <c r="I19" s="152"/>
      <c r="J19" s="152"/>
      <c r="K19" s="152"/>
      <c r="L19" s="152"/>
      <c r="M19" s="152"/>
      <c r="N19" s="11"/>
      <c r="O19" s="11"/>
    </row>
    <row r="20" spans="2:15" ht="15.75">
      <c r="B20" s="136" t="s">
        <v>185</v>
      </c>
      <c r="C20" s="11"/>
      <c r="D20" s="11"/>
      <c r="E20" s="11"/>
      <c r="F20" s="11"/>
      <c r="G20" s="11"/>
      <c r="H20" s="11"/>
      <c r="I20" s="152"/>
      <c r="J20" s="152"/>
      <c r="K20" s="152"/>
      <c r="L20" s="152"/>
      <c r="M20" s="152"/>
      <c r="N20" s="11"/>
      <c r="O20" s="11"/>
    </row>
    <row r="21" spans="2:13" ht="15.75">
      <c r="B21" s="136" t="s">
        <v>178</v>
      </c>
      <c r="I21" s="124"/>
      <c r="J21" s="124"/>
      <c r="K21" s="124"/>
      <c r="L21" s="124"/>
      <c r="M21" s="124"/>
    </row>
    <row r="22" spans="2:13" ht="15.75">
      <c r="B22" s="136" t="s">
        <v>193</v>
      </c>
      <c r="I22" s="124"/>
      <c r="J22" s="124"/>
      <c r="K22" s="124"/>
      <c r="L22" s="124"/>
      <c r="M22" s="124"/>
    </row>
    <row r="23" spans="9:13" ht="12.75">
      <c r="I23" s="124"/>
      <c r="J23" s="124"/>
      <c r="K23" s="124"/>
      <c r="L23" s="124"/>
      <c r="M23" s="124"/>
    </row>
    <row r="24" spans="9:13" ht="12.75">
      <c r="I24" s="124"/>
      <c r="J24" s="124"/>
      <c r="K24" s="124"/>
      <c r="L24" s="124"/>
      <c r="M24" s="124"/>
    </row>
    <row r="25" spans="9:13" ht="12.75">
      <c r="I25" s="124"/>
      <c r="J25" s="124"/>
      <c r="K25" s="124"/>
      <c r="L25" s="124"/>
      <c r="M25" s="124"/>
    </row>
    <row r="26" spans="9:13" ht="12.75">
      <c r="I26" s="124"/>
      <c r="J26" s="124"/>
      <c r="K26" s="124"/>
      <c r="L26" s="124"/>
      <c r="M26" s="124"/>
    </row>
    <row r="27" spans="9:13" ht="12.75">
      <c r="I27" s="124"/>
      <c r="J27" s="124"/>
      <c r="K27" s="124"/>
      <c r="L27" s="124"/>
      <c r="M27" s="124"/>
    </row>
    <row r="28" spans="9:13" ht="12.75">
      <c r="I28" s="124"/>
      <c r="J28" s="124"/>
      <c r="K28" s="124"/>
      <c r="L28" s="124"/>
      <c r="M28" s="124"/>
    </row>
    <row r="29" spans="9:13" ht="12.75">
      <c r="I29" s="124"/>
      <c r="J29" s="124"/>
      <c r="K29" s="124"/>
      <c r="L29" s="124"/>
      <c r="M29" s="124"/>
    </row>
    <row r="30" spans="9:13" ht="12.75">
      <c r="I30" s="124"/>
      <c r="J30" s="124"/>
      <c r="K30" s="124"/>
      <c r="L30" s="124"/>
      <c r="M30" s="124"/>
    </row>
    <row r="31" spans="9:13" ht="12.75">
      <c r="I31" s="124"/>
      <c r="J31" s="124"/>
      <c r="K31" s="124"/>
      <c r="L31" s="124"/>
      <c r="M31" s="124"/>
    </row>
    <row r="32" spans="9:13" ht="12.75">
      <c r="I32" s="124"/>
      <c r="J32" s="124"/>
      <c r="K32" s="124"/>
      <c r="L32" s="124"/>
      <c r="M32" s="124"/>
    </row>
    <row r="33" spans="9:13" ht="12.75">
      <c r="I33" s="124"/>
      <c r="J33" s="124"/>
      <c r="K33" s="124"/>
      <c r="L33" s="124"/>
      <c r="M33" s="124"/>
    </row>
    <row r="34" spans="9:13" ht="12.75">
      <c r="I34" s="124"/>
      <c r="J34" s="124"/>
      <c r="K34" s="124"/>
      <c r="L34" s="124"/>
      <c r="M34" s="124"/>
    </row>
    <row r="35" spans="9:13" ht="12.75">
      <c r="I35" s="124"/>
      <c r="J35" s="124"/>
      <c r="K35" s="124"/>
      <c r="L35" s="124"/>
      <c r="M35" s="124"/>
    </row>
  </sheetData>
  <sheetProtection password="C752" sheet="1" objects="1" scenarios="1" sort="0" autoFilter="0" pivotTables="0"/>
  <mergeCells count="20">
    <mergeCell ref="K4:M4"/>
    <mergeCell ref="F5:F6"/>
    <mergeCell ref="H5:H6"/>
    <mergeCell ref="A4:A7"/>
    <mergeCell ref="B4:C6"/>
    <mergeCell ref="B7:C7"/>
    <mergeCell ref="D4:D6"/>
    <mergeCell ref="E4:E6"/>
    <mergeCell ref="F4:H4"/>
    <mergeCell ref="B8:H8"/>
    <mergeCell ref="D9:D10"/>
    <mergeCell ref="E9:E10"/>
    <mergeCell ref="F9:F10"/>
    <mergeCell ref="H9:H10"/>
    <mergeCell ref="B9:C9"/>
    <mergeCell ref="B11:C11"/>
    <mergeCell ref="B12:B14"/>
    <mergeCell ref="B15:C15"/>
    <mergeCell ref="A9:A10"/>
    <mergeCell ref="G9:G10"/>
  </mergeCells>
  <conditionalFormatting sqref="D15">
    <cfRule type="cellIs" priority="1" dxfId="0" operator="lessThan" stopIfTrue="1">
      <formula>$D$16</formula>
    </cfRule>
  </conditionalFormatting>
  <conditionalFormatting sqref="F15">
    <cfRule type="cellIs" priority="2" dxfId="0" operator="lessThan" stopIfTrue="1">
      <formula>$F$16</formula>
    </cfRule>
  </conditionalFormatting>
  <conditionalFormatting sqref="H15">
    <cfRule type="cellIs" priority="3" dxfId="0" operator="lessThan" stopIfTrue="1">
      <formula>$H$16</formula>
    </cfRule>
  </conditionalFormatting>
  <conditionalFormatting sqref="G11">
    <cfRule type="cellIs" priority="4" dxfId="0" operator="notEqual" stopIfTrue="1">
      <formula>ROUND(0.02*$F$11,1)</formula>
    </cfRule>
  </conditionalFormatting>
  <conditionalFormatting sqref="G15">
    <cfRule type="cellIs" priority="5" dxfId="0" operator="notEqual" stopIfTrue="1">
      <formula>ROUND(0.01*$F$15,1)</formula>
    </cfRule>
  </conditionalFormatting>
  <printOptions horizontalCentered="1"/>
  <pageMargins left="0.3937007874015748" right="0.3937007874015748" top="0.3937007874015748" bottom="0.4330708661417323" header="0.3937007874015748" footer="0.3937007874015748"/>
  <pageSetup firstPageNumber="5" useFirstPageNumber="1" horizontalDpi="600" verticalDpi="600" orientation="portrait" paperSize="9" scale="68" r:id="rId1"/>
  <headerFooter alignWithMargins="0">
    <oddFooter>&amp;C&amp;"Arial,Pogrubiony"&amp;P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9">
      <selection activeCell="A4" sqref="A4:F37"/>
    </sheetView>
  </sheetViews>
  <sheetFormatPr defaultColWidth="9.140625" defaultRowHeight="12.75"/>
  <cols>
    <col min="3" max="3" width="42.421875" style="0" customWidth="1"/>
    <col min="4" max="4" width="5.57421875" style="0" customWidth="1"/>
    <col min="5" max="5" width="10.7109375" style="0" customWidth="1"/>
    <col min="6" max="6" width="16.7109375" style="0" customWidth="1"/>
  </cols>
  <sheetData>
    <row r="1" spans="1:13" ht="19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7:13" ht="12.75" hidden="1">
      <c r="G2" s="124"/>
      <c r="H2" s="124"/>
      <c r="I2" s="124"/>
      <c r="J2" s="124"/>
      <c r="K2" s="124"/>
      <c r="L2" s="124"/>
      <c r="M2" s="124"/>
    </row>
    <row r="3" spans="1:13" ht="12.75" hidden="1">
      <c r="A3" s="3"/>
      <c r="B3" s="3"/>
      <c r="C3" s="2"/>
      <c r="D3" s="2"/>
      <c r="E3" s="1"/>
      <c r="G3" s="124"/>
      <c r="H3" s="124"/>
      <c r="I3" s="124"/>
      <c r="J3" s="124"/>
      <c r="K3" s="124"/>
      <c r="L3" s="124"/>
      <c r="M3" s="124"/>
    </row>
    <row r="4" spans="1:13" s="83" customFormat="1" ht="31.5" customHeight="1">
      <c r="A4" s="342" t="s">
        <v>181</v>
      </c>
      <c r="B4" s="342"/>
      <c r="C4" s="342"/>
      <c r="D4" s="342"/>
      <c r="E4" s="342"/>
      <c r="G4" s="169"/>
      <c r="H4" s="169"/>
      <c r="I4" s="169"/>
      <c r="J4" s="169"/>
      <c r="K4" s="169"/>
      <c r="L4" s="169"/>
      <c r="M4" s="169"/>
    </row>
    <row r="5" spans="1:13" ht="8.25" customHeight="1" thickBot="1">
      <c r="A5" s="46"/>
      <c r="B5" s="46"/>
      <c r="C5" s="46"/>
      <c r="D5" s="46"/>
      <c r="E5" s="46"/>
      <c r="G5" s="124"/>
      <c r="H5" s="124"/>
      <c r="I5" s="124"/>
      <c r="J5" s="124"/>
      <c r="K5" s="124"/>
      <c r="L5" s="124"/>
      <c r="M5" s="124"/>
    </row>
    <row r="6" spans="1:13" ht="16.5" customHeight="1">
      <c r="A6" s="262" t="s">
        <v>0</v>
      </c>
      <c r="B6" s="263"/>
      <c r="C6" s="263"/>
      <c r="D6" s="263"/>
      <c r="E6" s="343" t="s">
        <v>44</v>
      </c>
      <c r="F6" s="336" t="s">
        <v>187</v>
      </c>
      <c r="G6" s="124"/>
      <c r="H6" s="124"/>
      <c r="I6" s="124"/>
      <c r="J6" s="124"/>
      <c r="K6" s="124"/>
      <c r="L6" s="124"/>
      <c r="M6" s="124"/>
    </row>
    <row r="7" spans="1:13" ht="12.75" customHeight="1">
      <c r="A7" s="264"/>
      <c r="B7" s="265"/>
      <c r="C7" s="265"/>
      <c r="D7" s="265"/>
      <c r="E7" s="344"/>
      <c r="F7" s="337"/>
      <c r="G7" s="124"/>
      <c r="H7" s="124"/>
      <c r="I7" s="124"/>
      <c r="J7" s="124"/>
      <c r="K7" s="124"/>
      <c r="L7" s="124"/>
      <c r="M7" s="124"/>
    </row>
    <row r="8" spans="1:13" ht="14.25" customHeight="1">
      <c r="A8" s="266">
        <v>1</v>
      </c>
      <c r="B8" s="267"/>
      <c r="C8" s="267"/>
      <c r="D8" s="267"/>
      <c r="E8" s="40">
        <v>2</v>
      </c>
      <c r="F8" s="41">
        <v>3</v>
      </c>
      <c r="G8" s="124"/>
      <c r="H8" s="124"/>
      <c r="I8" s="124"/>
      <c r="J8" s="124"/>
      <c r="K8" s="124"/>
      <c r="L8" s="124"/>
      <c r="M8" s="124"/>
    </row>
    <row r="9" spans="1:13" ht="27.75" customHeight="1">
      <c r="A9" s="334" t="s">
        <v>45</v>
      </c>
      <c r="B9" s="335"/>
      <c r="C9" s="335"/>
      <c r="D9" s="34" t="s">
        <v>71</v>
      </c>
      <c r="E9" s="28" t="s">
        <v>46</v>
      </c>
      <c r="F9" s="110">
        <f>F10+F12</f>
        <v>20112</v>
      </c>
      <c r="G9" s="124"/>
      <c r="H9" s="124"/>
      <c r="I9" s="124"/>
      <c r="J9" s="124"/>
      <c r="K9" s="124"/>
      <c r="L9" s="124"/>
      <c r="M9" s="124"/>
    </row>
    <row r="10" spans="1:13" ht="27.75" customHeight="1">
      <c r="A10" s="334" t="s">
        <v>1</v>
      </c>
      <c r="B10" s="335" t="s">
        <v>47</v>
      </c>
      <c r="C10" s="335"/>
      <c r="D10" s="34" t="s">
        <v>72</v>
      </c>
      <c r="E10" s="28" t="s">
        <v>46</v>
      </c>
      <c r="F10" s="113">
        <v>10273</v>
      </c>
      <c r="G10" s="124"/>
      <c r="H10" s="124"/>
      <c r="I10" s="124"/>
      <c r="J10" s="124"/>
      <c r="K10" s="124"/>
      <c r="L10" s="124"/>
      <c r="M10" s="124"/>
    </row>
    <row r="11" spans="1:13" ht="27.75" customHeight="1">
      <c r="A11" s="334"/>
      <c r="B11" s="31" t="s">
        <v>3</v>
      </c>
      <c r="C11" s="30" t="s">
        <v>96</v>
      </c>
      <c r="D11" s="34" t="s">
        <v>73</v>
      </c>
      <c r="E11" s="28" t="s">
        <v>46</v>
      </c>
      <c r="F11" s="113">
        <v>2280</v>
      </c>
      <c r="G11" s="124"/>
      <c r="H11" s="124"/>
      <c r="I11" s="124"/>
      <c r="J11" s="124"/>
      <c r="K11" s="124"/>
      <c r="L11" s="124"/>
      <c r="M11" s="124"/>
    </row>
    <row r="12" spans="1:13" ht="27.75" customHeight="1">
      <c r="A12" s="334"/>
      <c r="B12" s="335" t="s">
        <v>48</v>
      </c>
      <c r="C12" s="335"/>
      <c r="D12" s="34" t="s">
        <v>74</v>
      </c>
      <c r="E12" s="28" t="s">
        <v>46</v>
      </c>
      <c r="F12" s="113">
        <v>9839</v>
      </c>
      <c r="G12" s="124"/>
      <c r="H12" s="124"/>
      <c r="I12" s="124"/>
      <c r="J12" s="124"/>
      <c r="K12" s="124"/>
      <c r="L12" s="124"/>
      <c r="M12" s="124"/>
    </row>
    <row r="13" spans="1:13" ht="27.75" customHeight="1">
      <c r="A13" s="334"/>
      <c r="B13" s="31" t="s">
        <v>3</v>
      </c>
      <c r="C13" s="30" t="s">
        <v>96</v>
      </c>
      <c r="D13" s="34" t="s">
        <v>75</v>
      </c>
      <c r="E13" s="28" t="s">
        <v>46</v>
      </c>
      <c r="F13" s="113">
        <v>2480</v>
      </c>
      <c r="G13" s="124"/>
      <c r="H13" s="124"/>
      <c r="I13" s="124"/>
      <c r="J13" s="124"/>
      <c r="K13" s="124"/>
      <c r="L13" s="124"/>
      <c r="M13" s="124"/>
    </row>
    <row r="14" spans="1:13" ht="36.75" customHeight="1">
      <c r="A14" s="334" t="s">
        <v>49</v>
      </c>
      <c r="B14" s="335"/>
      <c r="C14" s="335"/>
      <c r="D14" s="34" t="s">
        <v>76</v>
      </c>
      <c r="E14" s="28" t="s">
        <v>46</v>
      </c>
      <c r="F14" s="113">
        <v>4580</v>
      </c>
      <c r="G14" s="124"/>
      <c r="H14" s="124"/>
      <c r="I14" s="124"/>
      <c r="J14" s="124"/>
      <c r="K14" s="124"/>
      <c r="L14" s="124"/>
      <c r="M14" s="124"/>
    </row>
    <row r="15" spans="1:13" ht="27.75" customHeight="1">
      <c r="A15" s="32" t="s">
        <v>89</v>
      </c>
      <c r="B15" s="340" t="s">
        <v>100</v>
      </c>
      <c r="C15" s="341"/>
      <c r="D15" s="34" t="s">
        <v>77</v>
      </c>
      <c r="E15" s="28" t="s">
        <v>46</v>
      </c>
      <c r="F15" s="113">
        <v>40</v>
      </c>
      <c r="G15" s="124"/>
      <c r="H15" s="124"/>
      <c r="I15" s="124"/>
      <c r="J15" s="124"/>
      <c r="K15" s="124"/>
      <c r="L15" s="124"/>
      <c r="M15" s="124"/>
    </row>
    <row r="16" spans="1:13" ht="27.75" customHeight="1">
      <c r="A16" s="334" t="s">
        <v>50</v>
      </c>
      <c r="B16" s="335"/>
      <c r="C16" s="335"/>
      <c r="D16" s="34" t="s">
        <v>78</v>
      </c>
      <c r="E16" s="28" t="s">
        <v>51</v>
      </c>
      <c r="F16" s="113">
        <v>824</v>
      </c>
      <c r="G16" s="124"/>
      <c r="H16" s="124"/>
      <c r="I16" s="124"/>
      <c r="J16" s="124"/>
      <c r="K16" s="124"/>
      <c r="L16" s="124"/>
      <c r="M16" s="124"/>
    </row>
    <row r="17" spans="1:13" ht="27.75" customHeight="1">
      <c r="A17" s="334" t="s">
        <v>52</v>
      </c>
      <c r="B17" s="335"/>
      <c r="C17" s="335"/>
      <c r="D17" s="34" t="s">
        <v>79</v>
      </c>
      <c r="E17" s="28" t="s">
        <v>46</v>
      </c>
      <c r="F17" s="113">
        <v>230</v>
      </c>
      <c r="G17" s="124"/>
      <c r="H17" s="124"/>
      <c r="I17" s="124"/>
      <c r="J17" s="124"/>
      <c r="K17" s="124"/>
      <c r="L17" s="124"/>
      <c r="M17" s="124"/>
    </row>
    <row r="18" spans="1:13" ht="27.75" customHeight="1">
      <c r="A18" s="32" t="s">
        <v>97</v>
      </c>
      <c r="B18" s="340" t="s">
        <v>98</v>
      </c>
      <c r="C18" s="341"/>
      <c r="D18" s="28">
        <v>10</v>
      </c>
      <c r="E18" s="28" t="s">
        <v>46</v>
      </c>
      <c r="F18" s="113">
        <v>90</v>
      </c>
      <c r="G18" s="124"/>
      <c r="H18" s="124"/>
      <c r="I18" s="124"/>
      <c r="J18" s="124"/>
      <c r="K18" s="124"/>
      <c r="L18" s="124"/>
      <c r="M18" s="124"/>
    </row>
    <row r="19" spans="1:13" ht="38.25" customHeight="1">
      <c r="A19" s="334" t="s">
        <v>53</v>
      </c>
      <c r="B19" s="335"/>
      <c r="C19" s="335"/>
      <c r="D19" s="28">
        <v>11</v>
      </c>
      <c r="E19" s="28" t="s">
        <v>46</v>
      </c>
      <c r="F19" s="113"/>
      <c r="G19" s="124"/>
      <c r="H19" s="124"/>
      <c r="I19" s="124"/>
      <c r="J19" s="124"/>
      <c r="K19" s="124"/>
      <c r="L19" s="124"/>
      <c r="M19" s="124"/>
    </row>
    <row r="20" spans="1:13" ht="27.75" customHeight="1">
      <c r="A20" s="334" t="s">
        <v>54</v>
      </c>
      <c r="B20" s="335"/>
      <c r="C20" s="335"/>
      <c r="D20" s="28">
        <v>12</v>
      </c>
      <c r="E20" s="28" t="s">
        <v>55</v>
      </c>
      <c r="F20" s="111"/>
      <c r="G20" s="124"/>
      <c r="H20" s="124"/>
      <c r="I20" s="124"/>
      <c r="J20" s="124"/>
      <c r="K20" s="124"/>
      <c r="L20" s="124"/>
      <c r="M20" s="124"/>
    </row>
    <row r="21" spans="1:13" ht="36" customHeight="1">
      <c r="A21" s="334" t="s">
        <v>119</v>
      </c>
      <c r="B21" s="335"/>
      <c r="C21" s="335"/>
      <c r="D21" s="28">
        <v>13</v>
      </c>
      <c r="E21" s="28" t="s">
        <v>55</v>
      </c>
      <c r="F21" s="111">
        <v>1800</v>
      </c>
      <c r="G21" s="124"/>
      <c r="H21" s="124"/>
      <c r="I21" s="124"/>
      <c r="J21" s="124"/>
      <c r="K21" s="124"/>
      <c r="L21" s="124"/>
      <c r="M21" s="124"/>
    </row>
    <row r="22" spans="1:13" ht="27.75" customHeight="1">
      <c r="A22" s="334" t="s">
        <v>139</v>
      </c>
      <c r="B22" s="335"/>
      <c r="C22" s="335"/>
      <c r="D22" s="28">
        <v>14</v>
      </c>
      <c r="E22" s="28" t="s">
        <v>55</v>
      </c>
      <c r="F22" s="111">
        <v>5000</v>
      </c>
      <c r="G22" s="124"/>
      <c r="H22" s="124"/>
      <c r="I22" s="124"/>
      <c r="J22" s="124"/>
      <c r="K22" s="124"/>
      <c r="L22" s="124"/>
      <c r="M22" s="124"/>
    </row>
    <row r="23" spans="1:13" ht="36.75" customHeight="1" thickBot="1">
      <c r="A23" s="33" t="s">
        <v>97</v>
      </c>
      <c r="B23" s="338" t="s">
        <v>99</v>
      </c>
      <c r="C23" s="339"/>
      <c r="D23" s="29">
        <v>15</v>
      </c>
      <c r="E23" s="29" t="s">
        <v>55</v>
      </c>
      <c r="F23" s="112">
        <v>4000</v>
      </c>
      <c r="G23" s="124"/>
      <c r="H23" s="124"/>
      <c r="I23" s="124"/>
      <c r="J23" s="124"/>
      <c r="K23" s="124"/>
      <c r="L23" s="124"/>
      <c r="M23" s="124"/>
    </row>
    <row r="24" spans="1:13" ht="12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12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ht="12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1:13" ht="12.75">
      <c r="A33" s="134" t="s">
        <v>179</v>
      </c>
      <c r="B33" s="133"/>
      <c r="C33" s="149" t="s">
        <v>180</v>
      </c>
      <c r="D33" s="124"/>
      <c r="E33" s="333" t="s">
        <v>194</v>
      </c>
      <c r="F33" s="333"/>
      <c r="G33" s="124"/>
      <c r="H33" s="124"/>
      <c r="I33" s="124"/>
      <c r="J33" s="124"/>
      <c r="K33" s="124"/>
      <c r="L33" s="124"/>
      <c r="M33" s="124"/>
    </row>
    <row r="34" spans="1:13" ht="12.75">
      <c r="A34" s="332" t="s">
        <v>133</v>
      </c>
      <c r="B34" s="332"/>
      <c r="C34" s="148" t="s">
        <v>144</v>
      </c>
      <c r="D34" s="127"/>
      <c r="E34" s="332" t="s">
        <v>145</v>
      </c>
      <c r="F34" s="332"/>
      <c r="G34" s="124"/>
      <c r="H34" s="124"/>
      <c r="I34" s="124"/>
      <c r="J34" s="124"/>
      <c r="K34" s="124"/>
      <c r="L34" s="124"/>
      <c r="M34" s="124"/>
    </row>
    <row r="35" spans="1:13" ht="12.75">
      <c r="A35" s="332" t="s">
        <v>134</v>
      </c>
      <c r="B35" s="332"/>
      <c r="C35" s="124"/>
      <c r="D35" s="124"/>
      <c r="E35" s="124"/>
      <c r="F35" s="127"/>
      <c r="G35" s="124"/>
      <c r="H35" s="124"/>
      <c r="I35" s="124"/>
      <c r="J35" s="124"/>
      <c r="K35" s="124"/>
      <c r="L35" s="124"/>
      <c r="M35" s="124"/>
    </row>
    <row r="36" spans="1:13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3" ht="12.75">
      <c r="A38" s="333"/>
      <c r="B38" s="33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6" ht="12.75">
      <c r="A39" s="124"/>
      <c r="B39" s="124"/>
      <c r="C39" s="124"/>
      <c r="D39" s="124"/>
      <c r="E39" s="124"/>
      <c r="F39" s="124"/>
    </row>
    <row r="40" spans="1:6" ht="12.75">
      <c r="A40" s="124"/>
      <c r="B40" s="124"/>
      <c r="C40" s="124"/>
      <c r="D40" s="124"/>
      <c r="E40" s="124"/>
      <c r="F40" s="124"/>
    </row>
    <row r="41" spans="1:6" ht="12.75">
      <c r="A41" s="124"/>
      <c r="B41" s="124"/>
      <c r="C41" s="124"/>
      <c r="D41" s="124"/>
      <c r="E41" s="124"/>
      <c r="F41" s="124"/>
    </row>
    <row r="42" spans="1:6" ht="12.75">
      <c r="A42" s="124"/>
      <c r="B42" s="124"/>
      <c r="C42" s="124"/>
      <c r="D42" s="124"/>
      <c r="E42" s="124"/>
      <c r="F42" s="124"/>
    </row>
    <row r="43" spans="1:6" ht="12.75">
      <c r="A43" s="124"/>
      <c r="B43" s="124"/>
      <c r="C43" s="124"/>
      <c r="D43" s="124"/>
      <c r="E43" s="124"/>
      <c r="F43" s="124"/>
    </row>
    <row r="44" spans="1:6" ht="12.75">
      <c r="A44" s="124"/>
      <c r="B44" s="124"/>
      <c r="C44" s="124"/>
      <c r="D44" s="124"/>
      <c r="E44" s="124"/>
      <c r="F44" s="124"/>
    </row>
    <row r="45" spans="1:6" ht="12.75">
      <c r="A45" s="124"/>
      <c r="B45" s="124"/>
      <c r="C45" s="124"/>
      <c r="D45" s="124"/>
      <c r="E45" s="124"/>
      <c r="F45" s="124"/>
    </row>
    <row r="46" spans="1:6" ht="12.75">
      <c r="A46" s="124"/>
      <c r="B46" s="124"/>
      <c r="C46" s="124"/>
      <c r="D46" s="124"/>
      <c r="E46" s="124"/>
      <c r="F46" s="124"/>
    </row>
    <row r="47" spans="1:6" ht="12.75">
      <c r="A47" s="124"/>
      <c r="B47" s="124"/>
      <c r="C47" s="124"/>
      <c r="D47" s="124"/>
      <c r="E47" s="124"/>
      <c r="F47" s="124"/>
    </row>
    <row r="48" spans="1:6" ht="12.75">
      <c r="A48" s="124"/>
      <c r="B48" s="124"/>
      <c r="C48" s="124"/>
      <c r="D48" s="124"/>
      <c r="E48" s="124"/>
      <c r="F48" s="124"/>
    </row>
    <row r="49" spans="1:6" ht="12.75">
      <c r="A49" s="124"/>
      <c r="B49" s="124"/>
      <c r="C49" s="124"/>
      <c r="D49" s="124"/>
      <c r="E49" s="124"/>
      <c r="F49" s="124"/>
    </row>
  </sheetData>
  <sheetProtection password="C752" sheet="1" objects="1" scenarios="1" insertHyperlinks="0" sort="0" autoFilter="0"/>
  <mergeCells count="24">
    <mergeCell ref="A4:E4"/>
    <mergeCell ref="E6:E7"/>
    <mergeCell ref="A6:D7"/>
    <mergeCell ref="A8:D8"/>
    <mergeCell ref="B10:C10"/>
    <mergeCell ref="F6:F7"/>
    <mergeCell ref="A38:B38"/>
    <mergeCell ref="A34:B34"/>
    <mergeCell ref="A35:B35"/>
    <mergeCell ref="B23:C23"/>
    <mergeCell ref="B15:C15"/>
    <mergeCell ref="A22:C22"/>
    <mergeCell ref="A19:C19"/>
    <mergeCell ref="A20:C20"/>
    <mergeCell ref="B18:C18"/>
    <mergeCell ref="A21:C21"/>
    <mergeCell ref="E34:F34"/>
    <mergeCell ref="E33:F33"/>
    <mergeCell ref="A9:C9"/>
    <mergeCell ref="A10:A13"/>
    <mergeCell ref="B12:C12"/>
    <mergeCell ref="A17:C17"/>
    <mergeCell ref="A14:C14"/>
    <mergeCell ref="A16:C16"/>
  </mergeCells>
  <conditionalFormatting sqref="F11">
    <cfRule type="cellIs" priority="1" dxfId="0" operator="greaterThan" stopIfTrue="1">
      <formula>$F$10</formula>
    </cfRule>
  </conditionalFormatting>
  <conditionalFormatting sqref="F13">
    <cfRule type="cellIs" priority="2" dxfId="0" operator="greaterThan" stopIfTrue="1">
      <formula>$F$12</formula>
    </cfRule>
  </conditionalFormatting>
  <conditionalFormatting sqref="F18">
    <cfRule type="cellIs" priority="3" dxfId="0" operator="greaterThan" stopIfTrue="1">
      <formula>$F$17</formula>
    </cfRule>
  </conditionalFormatting>
  <conditionalFormatting sqref="F23">
    <cfRule type="cellIs" priority="4" dxfId="0" operator="greaterThan" stopIfTrue="1">
      <formula>$F$22</formula>
    </cfRule>
  </conditionalFormatting>
  <printOptions horizontalCentered="1"/>
  <pageMargins left="0.3937007874015748" right="0.3937007874015748" top="0.3937007874015748" bottom="0.6692913385826772" header="0.3937007874015748" footer="0.5118110236220472"/>
  <pageSetup firstPageNumber="6" useFirstPageNumber="1" horizontalDpi="600" verticalDpi="600" orientation="portrait" paperSize="9" scale="88" r:id="rId1"/>
  <headerFooter alignWithMargins="0">
    <oddFooter>&amp;C&amp;"Arial,Pogrubiony"&amp;P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wykonanie_planu_R_F_za_2007</dc:subject>
  <dc:creator>Piotr Jagielski</dc:creator>
  <cp:keywords/>
  <dc:description/>
  <cp:lastModifiedBy>CI</cp:lastModifiedBy>
  <cp:lastPrinted>2009-06-03T08:07:36Z</cp:lastPrinted>
  <dcterms:created xsi:type="dcterms:W3CDTF">2006-08-22T09:52:03Z</dcterms:created>
  <dcterms:modified xsi:type="dcterms:W3CDTF">2009-06-19T10:22:03Z</dcterms:modified>
  <cp:category/>
  <cp:version/>
  <cp:contentType/>
  <cp:contentStatus/>
</cp:coreProperties>
</file>