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4"/>
  </bookViews>
  <sheets>
    <sheet name="DZIAŁ I" sheetId="1" r:id="rId1"/>
    <sheet name="DZIAŁ II" sheetId="2" r:id="rId2"/>
    <sheet name="DZIAŁ III" sheetId="3" r:id="rId3"/>
    <sheet name="DZIAŁ IV" sheetId="4" r:id="rId4"/>
    <sheet name="DZIAŁ V" sheetId="5" r:id="rId5"/>
  </sheets>
  <externalReferences>
    <externalReference r:id="rId8"/>
  </externalReferences>
  <definedNames/>
  <calcPr fullCalcOnLoad="1"/>
</workbook>
</file>

<file path=xl/comments2.xml><?xml version="1.0" encoding="utf-8"?>
<comments xmlns="http://schemas.openxmlformats.org/spreadsheetml/2006/main">
  <authors>
    <author>Ewa Szczepańska</author>
  </authors>
  <commentList>
    <comment ref="G39" authorId="0">
      <text>
        <r>
          <rPr>
            <b/>
            <sz val="8"/>
            <rFont val="Tahoma"/>
            <family val="0"/>
          </rPr>
          <t>Ewa Szczepańska:</t>
        </r>
        <r>
          <rPr>
            <sz val="8"/>
            <rFont val="Tahoma"/>
            <family val="0"/>
          </rPr>
          <t xml:space="preserve">
stypendium ninistra konto 249 010 -100 tys wypłata z dotacji na potrzeby remontu DS</t>
        </r>
      </text>
    </comment>
  </commentList>
</comments>
</file>

<file path=xl/sharedStrings.xml><?xml version="1.0" encoding="utf-8"?>
<sst xmlns="http://schemas.openxmlformats.org/spreadsheetml/2006/main" count="317" uniqueCount="183">
  <si>
    <t>Wyszczególnienie</t>
  </si>
  <si>
    <t>Zatrudnienie</t>
  </si>
  <si>
    <t>Wynagrodzenia wynikające ze stosunku pracy (4+6)</t>
  </si>
  <si>
    <t xml:space="preserve"> z tego</t>
  </si>
  <si>
    <t>osobowe</t>
  </si>
  <si>
    <t>w tym</t>
  </si>
  <si>
    <t>dodatkowe wynagrodzenie roczne</t>
  </si>
  <si>
    <t>nagrody rektora</t>
  </si>
  <si>
    <t>01</t>
  </si>
  <si>
    <t xml:space="preserve"> Razem </t>
  </si>
  <si>
    <t xml:space="preserve">    z tego </t>
  </si>
  <si>
    <t>02</t>
  </si>
  <si>
    <t>Nauczyciele akademiccy</t>
  </si>
  <si>
    <t>03</t>
  </si>
  <si>
    <t>z tego w grupach stanowisk</t>
  </si>
  <si>
    <t>profesorów</t>
  </si>
  <si>
    <t>04</t>
  </si>
  <si>
    <t>docentów, adiunktów                              i starszych wykładowców</t>
  </si>
  <si>
    <t>05</t>
  </si>
  <si>
    <t>asystentów, wykładowców, lektorów i instruktorów</t>
  </si>
  <si>
    <t>06</t>
  </si>
  <si>
    <t>Pracownicy niebędący nauczycielami akademickimi</t>
  </si>
  <si>
    <t>07</t>
  </si>
  <si>
    <t xml:space="preserve"> w tym </t>
  </si>
  <si>
    <t>Należy podać:</t>
  </si>
  <si>
    <t xml:space="preserve">- przeciętne zatrudnienie w przeliczeniu na pełne etaty </t>
  </si>
  <si>
    <t>WYSZCZEGÓLNIENIE</t>
  </si>
  <si>
    <t>Jednostka miary</t>
  </si>
  <si>
    <t>Liczba studentów ogółem (02+04)</t>
  </si>
  <si>
    <t>osoby</t>
  </si>
  <si>
    <t>z tego</t>
  </si>
  <si>
    <t>studiów stacjonarnych</t>
  </si>
  <si>
    <t>nowo przyjętych</t>
  </si>
  <si>
    <t>studiów niestacjonarnych</t>
  </si>
  <si>
    <t>Liczba studentów otrzymujących stypendia z funduszu pomocy materialnej dla studentów i doktorantów</t>
  </si>
  <si>
    <t>Liczba doktorantów otrzymujących stypendia z funduszu pomocy materialnej dla studentów i doktorantów</t>
  </si>
  <si>
    <t>Liczba miejsc w domach studenckich</t>
  </si>
  <si>
    <t>08</t>
  </si>
  <si>
    <t>miejsca</t>
  </si>
  <si>
    <t>Liczba uczestników studiów doktoranckich ogółem</t>
  </si>
  <si>
    <t>09</t>
  </si>
  <si>
    <t>uczestników stacjonarnych studiów doktoranckich</t>
  </si>
  <si>
    <t>Liczba uczestników studiów doktoranckich pobierających stypendium doktoranckie</t>
  </si>
  <si>
    <t>Kwota stypendiów doktoranckich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</si>
  <si>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</si>
  <si>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</si>
  <si>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</si>
  <si>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nakłady na urządzenia techniczne i maszyny, środki transportu i inne środki trwałe</t>
  </si>
  <si>
    <t>(pieczątka imienna i podpis Rektora)</t>
  </si>
  <si>
    <t>………………..………………….</t>
  </si>
  <si>
    <t xml:space="preserve">         (pieczątka uczelni)</t>
  </si>
  <si>
    <t xml:space="preserve"> </t>
  </si>
  <si>
    <t>środki z budżetów jednostek samorządu terytorialnego lub ich związków</t>
  </si>
  <si>
    <t>opłaty za świadczone usługi edukacyjne</t>
  </si>
  <si>
    <t xml:space="preserve"> na studiach niestacjonarnych</t>
  </si>
  <si>
    <t xml:space="preserve">pozostałe </t>
  </si>
  <si>
    <t>dotacje na finansowanie działalności statutowej</t>
  </si>
  <si>
    <t>środki na finansowanie współpracy naukowej z zagranicą</t>
  </si>
  <si>
    <t>sprzedaż pozostałych prac i usług badawczych i rozwojowych</t>
  </si>
  <si>
    <t>środki na realizację programów lub przedsięwzięć określonych przez Ministra</t>
  </si>
  <si>
    <t>Przychody ogółem z działalności gospodarczej wyodrębnionej</t>
  </si>
  <si>
    <t>Koszt wytworzenia świadczeń na własne potrzeby jednostki</t>
  </si>
  <si>
    <t>Przychody ze sprzedaży towarów i materiałów</t>
  </si>
  <si>
    <t xml:space="preserve">Pozostałe przychody operacyjne </t>
  </si>
  <si>
    <t>Amortyzacja</t>
  </si>
  <si>
    <t>Zużycie materiałów i energii</t>
  </si>
  <si>
    <t>Usługi obce</t>
  </si>
  <si>
    <t>Podatki i opłaty</t>
  </si>
  <si>
    <t>Wynagrodzenia</t>
  </si>
  <si>
    <t xml:space="preserve">w tym </t>
  </si>
  <si>
    <t>Ubezpieczenia społeczne i inne świadczenia na rzecz pracowników</t>
  </si>
  <si>
    <t>Pozostałe koszty rodzajowe</t>
  </si>
  <si>
    <t>aparatura naukowo-badawcza</t>
  </si>
  <si>
    <t>Zmiana stanu produktów ( +, – )</t>
  </si>
  <si>
    <t>działalności dydaktycznej</t>
  </si>
  <si>
    <t>działalności badawczej</t>
  </si>
  <si>
    <t>działalności gospodarczej wyodrębnionej</t>
  </si>
  <si>
    <t xml:space="preserve">Wartość sprzedanych towarów i materiałów </t>
  </si>
  <si>
    <t>Pozostałe koszty operacyjne</t>
  </si>
  <si>
    <t>D. Przychody finansowe</t>
  </si>
  <si>
    <t>E. Koszty finansowe</t>
  </si>
  <si>
    <t>Zyski nadzwyczajne</t>
  </si>
  <si>
    <t>Straty nadzwyczajne</t>
  </si>
  <si>
    <t>I.  Podatek dochodowy</t>
  </si>
  <si>
    <t>J.  Pozostałe obowiązkowe zmniejszenie zysku (zwiększenie straty)</t>
  </si>
  <si>
    <t>stan funduszu na początek roku</t>
  </si>
  <si>
    <t>dotacja z budżetu państwa</t>
  </si>
  <si>
    <t>pomoc materialną dla doktorantów</t>
  </si>
  <si>
    <t>opłaty za korzystanie z domów studenckich</t>
  </si>
  <si>
    <t>opłaty za korzystanie ze stołówek studenckich</t>
  </si>
  <si>
    <t>inne przychody</t>
  </si>
  <si>
    <t>zmniejszenia ogółem</t>
  </si>
  <si>
    <t xml:space="preserve">stypendia socjalne </t>
  </si>
  <si>
    <t>stypendia specjalne dla osób niepełnosprawnych</t>
  </si>
  <si>
    <t>zapomogi</t>
  </si>
  <si>
    <t xml:space="preserve">wynagrodzenia </t>
  </si>
  <si>
    <t>składki na ubezpieczenia społeczne i fundusz pracy</t>
  </si>
  <si>
    <t xml:space="preserve">remonty i modernizacja </t>
  </si>
  <si>
    <t>z dotacji budżetu państwa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</si>
  <si>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</si>
  <si>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</si>
  <si>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</si>
  <si>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</si>
  <si>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</si>
  <si>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</si>
  <si>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</si>
  <si>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Własny fundusz stypendialny</t>
  </si>
  <si>
    <t>Fundusz wdrożeniowy</t>
  </si>
  <si>
    <t>stan funduszu na początek roku *</t>
  </si>
  <si>
    <t>zwiększenie ogółem</t>
  </si>
  <si>
    <t>zmniejszenie ogółem</t>
  </si>
  <si>
    <t>środki na realizację projektów finansowanych przez NCBiR oraz NCN</t>
  </si>
  <si>
    <t>stypendium za wyniki w nauce lub sporcie</t>
  </si>
  <si>
    <t>stypendium dla najlepszych doktorantów</t>
  </si>
  <si>
    <t>Inne fundusze tworzone na podstawie odrębnych ustaw</t>
  </si>
  <si>
    <t>środki zagraniczne oraz współfinansowanie krajowe</t>
  </si>
  <si>
    <t>nazwa uczelni</t>
  </si>
  <si>
    <t>Przychody ogółem z działalności dydaktycznej (04+05+06+08)</t>
  </si>
  <si>
    <t>w tym prze-
znaczona na</t>
  </si>
  <si>
    <t>stypendium rektora dla najlepszych studentów</t>
  </si>
  <si>
    <t>stypendium na wyżywienie</t>
  </si>
  <si>
    <t>stypendium mieszkaniowe</t>
  </si>
  <si>
    <t>stypendium za wyniki w nauce</t>
  </si>
  <si>
    <t>stypendium specjalne dla osób niepełnosprawnych</t>
  </si>
  <si>
    <t>w ramach działalności dydaktycznej</t>
  </si>
  <si>
    <t>Przychody ogółem z działalności badawczej (11+12+13+15+16+17)</t>
  </si>
  <si>
    <t xml:space="preserve">stan funduszu na początek roku </t>
  </si>
  <si>
    <t>stypendium ministra za osiągnięcia w nauce</t>
  </si>
  <si>
    <t>stypendium ministra za wybitne osiągnięcia sportowe</t>
  </si>
  <si>
    <t>stypendium ministra za wybitne osiągnięcia</t>
  </si>
  <si>
    <t xml:space="preserve"> zagraniczne środki finansowe niepodlegające zwrotowi</t>
  </si>
  <si>
    <t>Plan  na 2011 rok</t>
  </si>
  <si>
    <t>e-mail osoby sporządzającej)</t>
  </si>
  <si>
    <t xml:space="preserve">(imię, nazwisko, telefon, </t>
  </si>
  <si>
    <t xml:space="preserve">(miejscowość, data)                    </t>
  </si>
  <si>
    <t>Plan na 2011 rok</t>
  </si>
  <si>
    <t>…...……………...…..…..….…</t>
  </si>
  <si>
    <t xml:space="preserve">dotacje z budżetu państwa </t>
  </si>
  <si>
    <t>koszty utrzymania domów i stołówek studenckich</t>
  </si>
  <si>
    <t>kwota odpisu w ciężar kosztów działalności dydaktycznej</t>
  </si>
  <si>
    <t>kwota odpisu na własny fundusz stypendialny</t>
  </si>
  <si>
    <t>Dział IV. Zatrudnienie i wynagrodzenia w grupach stanowisk</t>
  </si>
  <si>
    <t>Dział V. Informacje rzeczowe i uzupełniające</t>
  </si>
  <si>
    <t>zwiększenia ogółem (04+06+07+08)</t>
  </si>
  <si>
    <t>dla studentów (11+12+13+14+15+16+17+18+19)</t>
  </si>
  <si>
    <t>dla doktorantów (21+22+23+24+25+26+27+28)</t>
  </si>
  <si>
    <t>- dane o zatrudnieniu i wynagrodzeniach należy podać w ujęciu klasyfikacyjnym sprawozdania Rb-70</t>
  </si>
  <si>
    <t>Ogółem koszty rodzajowe (26+27+28+29+30+32+33)</t>
  </si>
  <si>
    <t>Ogółem koszty własne podstawowej działalności operacyjnej (35+36)</t>
  </si>
  <si>
    <t>koszty realizacji zadań związanych z przyznawaniem i wypłacaniem stypendiów i zapomóg dla studentów i doktorantów</t>
  </si>
  <si>
    <t>Uniwersytet Ekonomiczny w Krakowie</t>
  </si>
  <si>
    <t>Krystyna Cabała-Kotlarz
tel. 12-2935450
kotlarzk@uek.krakow.pl</t>
  </si>
  <si>
    <r>
      <t>Dział I. Rachunek zysków i strat</t>
    </r>
    <r>
      <rPr>
        <sz val="12"/>
        <rFont val="Times New Roman"/>
        <family val="1"/>
      </rPr>
      <t xml:space="preserve">   –   w tysiącach złotych z jednym znakiem po przecinku</t>
    </r>
  </si>
  <si>
    <r>
      <t>A.  Przychody z działalności operacyjnej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(02+</t>
    </r>
    <r>
      <rPr>
        <sz val="12"/>
        <color indexed="8"/>
        <rFont val="Times New Roman"/>
        <family val="1"/>
      </rPr>
      <t>21</t>
    </r>
    <r>
      <rPr>
        <sz val="12"/>
        <rFont val="Times New Roman"/>
        <family val="1"/>
      </rPr>
      <t>)</t>
    </r>
  </si>
  <si>
    <r>
      <t xml:space="preserve">  Przychody z </t>
    </r>
    <r>
      <rPr>
        <b/>
        <sz val="12"/>
        <color indexed="8"/>
        <rFont val="Times New Roman"/>
        <family val="1"/>
      </rPr>
      <t>podstawowej</t>
    </r>
    <r>
      <rPr>
        <b/>
        <sz val="12"/>
        <rFont val="Times New Roman"/>
        <family val="1"/>
      </rPr>
      <t xml:space="preserve"> działalności operacyjnej</t>
    </r>
    <r>
      <rPr>
        <sz val="12"/>
        <rFont val="Times New Roman"/>
        <family val="1"/>
      </rPr>
      <t xml:space="preserve"> (03+10+19+20)</t>
    </r>
  </si>
  <si>
    <r>
      <t xml:space="preserve">Pozostałe przychody  </t>
    </r>
    <r>
      <rPr>
        <sz val="12"/>
        <rFont val="Times New Roman"/>
        <family val="1"/>
      </rPr>
      <t>(22+23)</t>
    </r>
  </si>
  <si>
    <r>
      <t>cd. działu I.  Rachunek zysków i strat</t>
    </r>
    <r>
      <rPr>
        <sz val="12"/>
        <rFont val="Times New Roman"/>
        <family val="1"/>
      </rPr>
      <t xml:space="preserve">  –  w tysiącach złotych z jednym znakiem po przecinku</t>
    </r>
  </si>
  <si>
    <r>
      <t xml:space="preserve">B. Koszty działalności operacyjnej </t>
    </r>
    <r>
      <rPr>
        <sz val="14"/>
        <rFont val="Times New Roman"/>
        <family val="1"/>
      </rPr>
      <t>(25+42)</t>
    </r>
  </si>
  <si>
    <r>
      <t xml:space="preserve">Koszty podstawowej działalności operacyjnej </t>
    </r>
    <r>
      <rPr>
        <sz val="12"/>
        <rFont val="Times New Roman"/>
        <family val="1"/>
      </rPr>
      <t xml:space="preserve"> (37)</t>
    </r>
  </si>
  <si>
    <r>
      <t xml:space="preserve">Pozostałe koszty </t>
    </r>
    <r>
      <rPr>
        <sz val="12"/>
        <rFont val="Times New Roman"/>
        <family val="1"/>
      </rPr>
      <t>(43+44)</t>
    </r>
  </si>
  <si>
    <r>
      <t xml:space="preserve">C. Zysk (strata) z działalności operacyjnej </t>
    </r>
    <r>
      <rPr>
        <sz val="14"/>
        <rFont val="Times New Roman"/>
        <family val="1"/>
      </rPr>
      <t xml:space="preserve"> (01-24)</t>
    </r>
  </si>
  <si>
    <r>
      <t xml:space="preserve">F. Zysk (strata) z działalności </t>
    </r>
    <r>
      <rPr>
        <sz val="14"/>
        <rFont val="Times New Roman"/>
        <family val="1"/>
      </rPr>
      <t>(45+46-47)</t>
    </r>
  </si>
  <si>
    <r>
      <t xml:space="preserve">G. Wynik zdarzeń nadzwyczajnych </t>
    </r>
    <r>
      <rPr>
        <sz val="14"/>
        <rFont val="Times New Roman"/>
        <family val="1"/>
      </rPr>
      <t>(50-51)</t>
    </r>
  </si>
  <si>
    <r>
      <t xml:space="preserve">H. Zysk (strata) brutto </t>
    </r>
    <r>
      <rPr>
        <sz val="14"/>
        <rFont val="Times New Roman"/>
        <family val="1"/>
      </rPr>
      <t>(48+49)</t>
    </r>
  </si>
  <si>
    <r>
      <t xml:space="preserve">K. Zysk (strata) netto </t>
    </r>
    <r>
      <rPr>
        <sz val="14"/>
        <rFont val="Times New Roman"/>
        <family val="1"/>
      </rPr>
      <t>(52-53-54)</t>
    </r>
  </si>
  <si>
    <r>
      <t xml:space="preserve">Dział II. Fundusz pomocy materialnej dla studentów i doktorantów </t>
    </r>
    <r>
      <rPr>
        <sz val="12"/>
        <rFont val="Times New Roman"/>
        <family val="1"/>
      </rPr>
      <t xml:space="preserve"> –  w tysiącach złotych z jednym znakiem po przecinku</t>
    </r>
  </si>
  <si>
    <r>
      <t>Stan funduszu na koniec okresu sprawozdawczego</t>
    </r>
    <r>
      <rPr>
        <sz val="12"/>
        <rFont val="Times New Roman"/>
        <family val="1"/>
      </rPr>
      <t xml:space="preserve"> (01+03-09)</t>
    </r>
  </si>
  <si>
    <r>
      <t>Dział III.  Pozostałe fundusze uczelni</t>
    </r>
    <r>
      <rPr>
        <sz val="12"/>
        <rFont val="Times New Roman"/>
        <family val="1"/>
      </rPr>
      <t xml:space="preserve">  –  w tysiącach złotych z jednym znakiem po przecinku</t>
    </r>
  </si>
  <si>
    <r>
      <t>stan funduszu na koniec okresu sprawozdawczego</t>
    </r>
    <r>
      <rPr>
        <sz val="12"/>
        <rFont val="Times New Roman"/>
        <family val="1"/>
      </rPr>
      <t xml:space="preserve"> (01+02-06)</t>
    </r>
  </si>
  <si>
    <r>
      <t>stan funduszu na koniec okresu sprawozdawczego</t>
    </r>
    <r>
      <rPr>
        <sz val="12"/>
        <rFont val="Times New Roman"/>
        <family val="1"/>
      </rPr>
      <t xml:space="preserve"> (10+11-12)</t>
    </r>
  </si>
  <si>
    <r>
      <t>stan funduszu na koniec okresu sprawozdawczego</t>
    </r>
    <r>
      <rPr>
        <sz val="12"/>
        <rFont val="Times New Roman"/>
        <family val="1"/>
      </rPr>
      <t xml:space="preserve"> (14+15-17)</t>
    </r>
  </si>
  <si>
    <r>
      <t>stan funduszu na koniec okresu sprawozdawczego</t>
    </r>
    <r>
      <rPr>
        <sz val="12"/>
        <rFont val="Times New Roman"/>
        <family val="1"/>
      </rPr>
      <t xml:space="preserve"> (19+20-21)</t>
    </r>
  </si>
  <si>
    <r>
      <t>stan funduszu na koniec okresu sprawozdawczego</t>
    </r>
    <r>
      <rPr>
        <sz val="12"/>
        <rFont val="Times New Roman"/>
        <family val="1"/>
      </rPr>
      <t xml:space="preserve"> (23+24-25)</t>
    </r>
  </si>
  <si>
    <r>
      <t xml:space="preserve">* Uczelnie wykazujące środki w funduszu wdrożeniowym przedstawiają w części opisowej wykaz umów zawartych przed dniem 31 grudnia 2006 r. </t>
    </r>
    <r>
      <rPr>
        <sz val="10"/>
        <rFont val="Czcionka tekstu podstawowego"/>
        <family val="0"/>
      </rPr>
      <t>−</t>
    </r>
    <r>
      <rPr>
        <sz val="10"/>
        <rFont val="Arial"/>
        <family val="2"/>
      </rPr>
      <t xml:space="preserve"> na podstawie których funkcjonuje w uczelni ww. fundusz − z uwzględnieniem terminu ich zakończenia. </t>
    </r>
  </si>
  <si>
    <t>wynikające ze stosunku pracy</t>
  </si>
  <si>
    <r>
      <t xml:space="preserve">- wynagrodzenia w </t>
    </r>
    <r>
      <rPr>
        <b/>
        <sz val="10"/>
        <rFont val="Arial"/>
        <family val="2"/>
      </rPr>
      <t>tysiącach złotych</t>
    </r>
    <r>
      <rPr>
        <sz val="10"/>
        <rFont val="Arial"/>
        <family val="2"/>
      </rPr>
      <t xml:space="preserve"> z jednym znakiem po przecinku</t>
    </r>
  </si>
  <si>
    <t>Wykonanie 2011</t>
  </si>
  <si>
    <t xml:space="preserve">Wykonanie 2011 </t>
  </si>
  <si>
    <t>Korekta planu 2011</t>
  </si>
  <si>
    <t>Korekta Planu  na 2011 rok</t>
  </si>
  <si>
    <t>Wykonanie  na 2011 rok</t>
  </si>
  <si>
    <t>Kraków, 7 maj 2012 r.</t>
  </si>
  <si>
    <t>Korekta planu rzeczowo-finansowego za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</si>
</sst>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2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25"/>
      <color indexed="36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Czcionka tekstu podstawowego"/>
      <family val="0"/>
    </font>
    <font>
      <sz val="10"/>
      <name val="Times New Roman"/>
      <family val="1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53" applyAlignment="1" applyProtection="1">
      <alignment horizontal="center"/>
      <protection locked="0"/>
    </xf>
    <xf numFmtId="0" fontId="2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26" fillId="0" borderId="0" xfId="53" applyFont="1" applyAlignment="1">
      <alignment horizontal="left" vertical="center"/>
      <protection/>
    </xf>
    <xf numFmtId="0" fontId="0" fillId="0" borderId="0" xfId="53">
      <alignment/>
      <protection/>
    </xf>
    <xf numFmtId="0" fontId="25" fillId="0" borderId="10" xfId="44" applyFont="1" applyBorder="1" applyAlignment="1" applyProtection="1">
      <alignment horizontal="center" vertical="center" wrapText="1"/>
      <protection/>
    </xf>
    <xf numFmtId="0" fontId="25" fillId="0" borderId="11" xfId="53" applyFont="1" applyFill="1" applyBorder="1" applyAlignment="1" applyProtection="1" quotePrefix="1">
      <alignment horizontal="center" vertical="center" wrapText="1"/>
      <protection/>
    </xf>
    <xf numFmtId="0" fontId="25" fillId="0" borderId="11" xfId="53" applyFont="1" applyFill="1" applyBorder="1" applyAlignment="1" applyProtection="1">
      <alignment horizontal="left" vertical="center" wrapText="1"/>
      <protection/>
    </xf>
    <xf numFmtId="0" fontId="25" fillId="0" borderId="12" xfId="53" applyFont="1" applyFill="1" applyBorder="1" applyAlignment="1" applyProtection="1" quotePrefix="1">
      <alignment horizontal="center" vertical="center" wrapText="1"/>
      <protection/>
    </xf>
    <xf numFmtId="0" fontId="26" fillId="0" borderId="0" xfId="53" applyFont="1" applyFill="1" applyBorder="1" applyAlignment="1">
      <alignment horizontal="left" wrapText="1"/>
      <protection/>
    </xf>
    <xf numFmtId="0" fontId="25" fillId="0" borderId="13" xfId="44" applyFont="1" applyBorder="1" applyAlignment="1" applyProtection="1">
      <alignment horizontal="center" vertical="center" wrapText="1"/>
      <protection/>
    </xf>
    <xf numFmtId="0" fontId="25" fillId="0" borderId="11" xfId="53" applyFont="1" applyFill="1" applyBorder="1" applyAlignment="1" applyProtection="1">
      <alignment horizontal="center" vertical="center" wrapText="1"/>
      <protection/>
    </xf>
    <xf numFmtId="0" fontId="25" fillId="0" borderId="11" xfId="53" applyFont="1" applyFill="1" applyBorder="1" applyAlignment="1" applyProtection="1">
      <alignment vertical="center" wrapText="1"/>
      <protection/>
    </xf>
    <xf numFmtId="0" fontId="25" fillId="0" borderId="1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Border="1" applyAlignment="1">
      <alignment horizontal="left" vertical="center" wrapText="1"/>
      <protection/>
    </xf>
    <xf numFmtId="0" fontId="0" fillId="0" borderId="0" xfId="53" applyFont="1">
      <alignment/>
      <protection/>
    </xf>
    <xf numFmtId="0" fontId="25" fillId="0" borderId="14" xfId="53" applyFont="1" applyFill="1" applyBorder="1" applyAlignment="1" applyProtection="1" quotePrefix="1">
      <alignment horizontal="center" vertical="center" wrapText="1"/>
      <protection/>
    </xf>
    <xf numFmtId="0" fontId="25" fillId="0" borderId="15" xfId="53" applyFont="1" applyFill="1" applyBorder="1" applyAlignment="1" applyProtection="1" quotePrefix="1">
      <alignment horizontal="center" vertical="center" wrapText="1"/>
      <protection/>
    </xf>
    <xf numFmtId="0" fontId="25" fillId="0" borderId="14" xfId="53" applyFont="1" applyFill="1" applyBorder="1" applyAlignment="1" applyProtection="1">
      <alignment horizontal="center" vertical="center" wrapText="1"/>
      <protection/>
    </xf>
    <xf numFmtId="0" fontId="25" fillId="0" borderId="16" xfId="53" applyFont="1" applyFill="1" applyBorder="1" applyAlignment="1" applyProtection="1">
      <alignment horizontal="center" vertical="center" wrapText="1"/>
      <protection/>
    </xf>
    <xf numFmtId="0" fontId="25" fillId="0" borderId="17" xfId="53" applyFont="1" applyFill="1" applyBorder="1" applyAlignment="1" applyProtection="1">
      <alignment horizontal="center" vertical="center" wrapText="1"/>
      <protection/>
    </xf>
    <xf numFmtId="0" fontId="25" fillId="0" borderId="15" xfId="53" applyFont="1" applyFill="1" applyBorder="1" applyAlignment="1" applyProtection="1">
      <alignment horizontal="center" vertical="center" wrapText="1"/>
      <protection/>
    </xf>
    <xf numFmtId="0" fontId="24" fillId="0" borderId="0" xfId="53" applyFont="1" applyAlignment="1" applyProtection="1">
      <alignment wrapText="1"/>
      <protection locked="0"/>
    </xf>
    <xf numFmtId="0" fontId="25" fillId="0" borderId="0" xfId="44" applyFont="1" applyAlignment="1">
      <alignment vertical="center"/>
      <protection/>
    </xf>
    <xf numFmtId="0" fontId="25" fillId="0" borderId="18" xfId="44" applyFont="1" applyBorder="1" applyAlignment="1" applyProtection="1">
      <alignment horizontal="center" vertical="center" wrapText="1"/>
      <protection/>
    </xf>
    <xf numFmtId="0" fontId="25" fillId="0" borderId="19" xfId="44" applyFont="1" applyBorder="1" applyAlignment="1" applyProtection="1">
      <alignment horizontal="center" vertical="center" wrapText="1"/>
      <protection/>
    </xf>
    <xf numFmtId="0" fontId="25" fillId="0" borderId="20" xfId="44" applyFont="1" applyBorder="1" applyAlignment="1" applyProtection="1">
      <alignment horizontal="center" vertical="center" wrapText="1"/>
      <protection/>
    </xf>
    <xf numFmtId="0" fontId="25" fillId="0" borderId="21" xfId="44" applyFont="1" applyBorder="1" applyAlignment="1" applyProtection="1">
      <alignment horizontal="center" vertical="center"/>
      <protection/>
    </xf>
    <xf numFmtId="0" fontId="25" fillId="0" borderId="22" xfId="44" applyFont="1" applyBorder="1" applyAlignment="1" applyProtection="1">
      <alignment horizontal="center" vertical="center" wrapText="1"/>
      <protection/>
    </xf>
    <xf numFmtId="0" fontId="25" fillId="0" borderId="21" xfId="44" applyFont="1" applyBorder="1" applyAlignment="1" applyProtection="1">
      <alignment horizontal="center" vertical="center" wrapText="1"/>
      <protection/>
    </xf>
    <xf numFmtId="0" fontId="25" fillId="0" borderId="23" xfId="44" applyFont="1" applyBorder="1" applyAlignment="1" applyProtection="1">
      <alignment horizontal="center" vertical="center" wrapText="1"/>
      <protection/>
    </xf>
    <xf numFmtId="0" fontId="26" fillId="0" borderId="24" xfId="44" applyFont="1" applyBorder="1" applyAlignment="1" applyProtection="1">
      <alignment vertical="center" wrapText="1"/>
      <protection/>
    </xf>
    <xf numFmtId="0" fontId="25" fillId="0" borderId="25" xfId="44" applyFont="1" applyBorder="1" applyAlignment="1" applyProtection="1">
      <alignment horizontal="left" vertical="center" wrapText="1" indent="1"/>
      <protection/>
    </xf>
    <xf numFmtId="0" fontId="25" fillId="0" borderId="18" xfId="44" applyFont="1" applyBorder="1" applyAlignment="1" applyProtection="1">
      <alignment horizontal="left" vertical="center" wrapText="1" indent="1"/>
      <protection/>
    </xf>
    <xf numFmtId="0" fontId="25" fillId="0" borderId="26" xfId="44" applyFont="1" applyBorder="1" applyAlignment="1" applyProtection="1">
      <alignment horizontal="center" vertical="center" wrapText="1"/>
      <protection/>
    </xf>
    <xf numFmtId="0" fontId="25" fillId="0" borderId="27" xfId="44" applyFont="1" applyBorder="1" applyAlignment="1" applyProtection="1">
      <alignment horizontal="left" vertical="center" wrapText="1" indent="1"/>
      <protection/>
    </xf>
    <xf numFmtId="0" fontId="0" fillId="0" borderId="0" xfId="44" applyProtection="1">
      <alignment/>
      <protection locked="0"/>
    </xf>
    <xf numFmtId="49" fontId="26" fillId="0" borderId="0" xfId="44" applyNumberFormat="1" applyFont="1" applyBorder="1" applyAlignment="1">
      <alignment horizontal="left" vertical="center"/>
      <protection/>
    </xf>
    <xf numFmtId="49" fontId="26" fillId="0" borderId="0" xfId="44" applyNumberFormat="1" applyFont="1" applyBorder="1" applyAlignment="1">
      <alignment horizontal="left"/>
      <protection/>
    </xf>
    <xf numFmtId="0" fontId="33" fillId="0" borderId="0" xfId="44" applyFont="1">
      <alignment/>
      <protection/>
    </xf>
    <xf numFmtId="0" fontId="28" fillId="0" borderId="0" xfId="44" applyFont="1" applyAlignment="1" applyProtection="1">
      <alignment vertical="center"/>
      <protection locked="0"/>
    </xf>
    <xf numFmtId="0" fontId="29" fillId="0" borderId="0" xfId="44" applyFont="1" applyProtection="1">
      <alignment/>
      <protection locked="0"/>
    </xf>
    <xf numFmtId="0" fontId="29" fillId="0" borderId="0" xfId="0" applyFont="1" applyAlignment="1">
      <alignment/>
    </xf>
    <xf numFmtId="0" fontId="0" fillId="0" borderId="0" xfId="44" applyAlignment="1" applyProtection="1">
      <alignment horizontal="center" vertical="center" wrapText="1"/>
      <protection locked="0"/>
    </xf>
    <xf numFmtId="0" fontId="0" fillId="0" borderId="0" xfId="44" applyAlignment="1" applyProtection="1">
      <alignment wrapText="1"/>
      <protection locked="0"/>
    </xf>
    <xf numFmtId="0" fontId="0" fillId="0" borderId="0" xfId="44" applyAlignment="1" applyProtection="1">
      <alignment horizontal="center"/>
      <protection locked="0"/>
    </xf>
    <xf numFmtId="0" fontId="0" fillId="0" borderId="0" xfId="44" applyAlignment="1" applyProtection="1">
      <alignment/>
      <protection locked="0"/>
    </xf>
    <xf numFmtId="0" fontId="26" fillId="0" borderId="0" xfId="44" applyFont="1" applyAlignment="1" applyProtection="1">
      <alignment horizontal="left" vertical="center" wrapText="1"/>
      <protection locked="0"/>
    </xf>
    <xf numFmtId="0" fontId="25" fillId="0" borderId="28" xfId="44" applyFont="1" applyBorder="1" applyAlignment="1" applyProtection="1">
      <alignment horizontal="center" vertical="center" wrapText="1"/>
      <protection/>
    </xf>
    <xf numFmtId="0" fontId="25" fillId="0" borderId="29" xfId="44" applyFont="1" applyBorder="1" applyAlignment="1" applyProtection="1">
      <alignment horizontal="center" vertical="center" wrapText="1"/>
      <protection/>
    </xf>
    <xf numFmtId="0" fontId="28" fillId="0" borderId="20" xfId="44" applyFont="1" applyBorder="1" applyAlignment="1" applyProtection="1">
      <alignment horizontal="center" vertical="top" wrapText="1"/>
      <protection/>
    </xf>
    <xf numFmtId="0" fontId="1" fillId="0" borderId="0" xfId="44" applyFont="1" applyAlignment="1" applyProtection="1">
      <alignment horizontal="right" wrapText="1"/>
      <protection locked="0"/>
    </xf>
    <xf numFmtId="0" fontId="34" fillId="0" borderId="0" xfId="44" applyFont="1" applyBorder="1" applyAlignment="1" applyProtection="1">
      <alignment horizontal="left"/>
      <protection locked="0"/>
    </xf>
    <xf numFmtId="0" fontId="34" fillId="0" borderId="0" xfId="44" applyFont="1" applyAlignment="1" applyProtection="1">
      <alignment horizontal="right"/>
      <protection locked="0"/>
    </xf>
    <xf numFmtId="0" fontId="34" fillId="0" borderId="0" xfId="44" applyFont="1" applyAlignment="1" applyProtection="1">
      <alignment horizontal="center"/>
      <protection locked="0"/>
    </xf>
    <xf numFmtId="0" fontId="34" fillId="0" borderId="0" xfId="44" applyFont="1" applyBorder="1" applyAlignment="1" applyProtection="1">
      <alignment vertical="center"/>
      <protection locked="0"/>
    </xf>
    <xf numFmtId="0" fontId="38" fillId="0" borderId="0" xfId="53" applyFont="1" applyAlignment="1" applyProtection="1">
      <alignment horizontal="center"/>
      <protection locked="0"/>
    </xf>
    <xf numFmtId="0" fontId="38" fillId="0" borderId="0" xfId="53" applyFont="1" applyProtection="1">
      <alignment/>
      <protection locked="0"/>
    </xf>
    <xf numFmtId="0" fontId="26" fillId="0" borderId="0" xfId="53" applyFont="1" applyAlignment="1" applyProtection="1">
      <alignment horizontal="center"/>
      <protection locked="0"/>
    </xf>
    <xf numFmtId="0" fontId="38" fillId="0" borderId="0" xfId="53" applyFont="1" applyAlignment="1">
      <alignment wrapText="1"/>
      <protection/>
    </xf>
    <xf numFmtId="0" fontId="38" fillId="0" borderId="0" xfId="53" applyFont="1" applyAlignment="1">
      <alignment horizontal="center"/>
      <protection/>
    </xf>
    <xf numFmtId="0" fontId="38" fillId="0" borderId="0" xfId="53" applyFont="1">
      <alignment/>
      <protection/>
    </xf>
    <xf numFmtId="0" fontId="28" fillId="0" borderId="30" xfId="53" applyFont="1" applyBorder="1" applyAlignment="1" applyProtection="1">
      <alignment horizontal="center" vertical="center"/>
      <protection/>
    </xf>
    <xf numFmtId="164" fontId="26" fillId="0" borderId="30" xfId="53" applyNumberFormat="1" applyFont="1" applyFill="1" applyBorder="1" applyAlignment="1" applyProtection="1">
      <alignment vertical="center" wrapText="1"/>
      <protection/>
    </xf>
    <xf numFmtId="164" fontId="26" fillId="0" borderId="30" xfId="53" applyNumberFormat="1" applyFont="1" applyFill="1" applyBorder="1" applyAlignment="1" applyProtection="1">
      <alignment vertical="center"/>
      <protection/>
    </xf>
    <xf numFmtId="164" fontId="25" fillId="0" borderId="30" xfId="53" applyNumberFormat="1" applyFont="1" applyFill="1" applyBorder="1" applyAlignment="1" applyProtection="1">
      <alignment vertical="center"/>
      <protection locked="0"/>
    </xf>
    <xf numFmtId="164" fontId="25" fillId="0" borderId="30" xfId="53" applyNumberFormat="1" applyFont="1" applyFill="1" applyBorder="1" applyAlignment="1" applyProtection="1">
      <alignment vertical="center"/>
      <protection/>
    </xf>
    <xf numFmtId="164" fontId="25" fillId="0" borderId="30" xfId="53" applyNumberFormat="1" applyFont="1" applyFill="1" applyBorder="1" applyAlignment="1" applyProtection="1">
      <alignment horizontal="right" vertical="center"/>
      <protection locked="0"/>
    </xf>
    <xf numFmtId="164" fontId="25" fillId="0" borderId="30" xfId="53" applyNumberFormat="1" applyFont="1" applyFill="1" applyBorder="1" applyAlignment="1" applyProtection="1">
      <alignment vertical="center" wrapText="1"/>
      <protection locked="0"/>
    </xf>
    <xf numFmtId="164" fontId="25" fillId="0" borderId="30" xfId="53" applyNumberFormat="1" applyFont="1" applyFill="1" applyBorder="1" applyAlignment="1" applyProtection="1">
      <alignment vertical="center" wrapText="1"/>
      <protection/>
    </xf>
    <xf numFmtId="164" fontId="26" fillId="0" borderId="31" xfId="53" applyNumberFormat="1" applyFont="1" applyFill="1" applyBorder="1" applyAlignment="1" applyProtection="1">
      <alignment vertical="center" wrapText="1"/>
      <protection/>
    </xf>
    <xf numFmtId="0" fontId="25" fillId="0" borderId="0" xfId="53" applyFont="1" applyFill="1" applyBorder="1" applyAlignment="1" applyProtection="1">
      <alignment horizontal="left" vertical="center" wrapText="1" indent="3"/>
      <protection/>
    </xf>
    <xf numFmtId="0" fontId="25" fillId="0" borderId="0" xfId="53" applyFont="1" applyFill="1" applyBorder="1" applyAlignment="1" applyProtection="1" quotePrefix="1">
      <alignment horizontal="center" vertical="center" wrapText="1"/>
      <protection/>
    </xf>
    <xf numFmtId="164" fontId="25" fillId="0" borderId="0" xfId="53" applyNumberFormat="1" applyFont="1" applyFill="1" applyBorder="1" applyAlignment="1" applyProtection="1">
      <alignment horizontal="right" vertical="center"/>
      <protection locked="0"/>
    </xf>
    <xf numFmtId="0" fontId="28" fillId="0" borderId="31" xfId="53" applyFont="1" applyBorder="1" applyAlignment="1" applyProtection="1">
      <alignment horizontal="center" vertical="center"/>
      <protection/>
    </xf>
    <xf numFmtId="164" fontId="25" fillId="24" borderId="30" xfId="53" applyNumberFormat="1" applyFont="1" applyFill="1" applyBorder="1" applyAlignment="1" applyProtection="1">
      <alignment vertical="center"/>
      <protection locked="0"/>
    </xf>
    <xf numFmtId="164" fontId="26" fillId="0" borderId="32" xfId="53" applyNumberFormat="1" applyFont="1" applyFill="1" applyBorder="1" applyAlignment="1" applyProtection="1">
      <alignment horizontal="right" vertical="center" wrapText="1"/>
      <protection/>
    </xf>
    <xf numFmtId="164" fontId="26" fillId="0" borderId="13" xfId="53" applyNumberFormat="1" applyFont="1" applyFill="1" applyBorder="1" applyAlignment="1" applyProtection="1">
      <alignment vertical="center"/>
      <protection locked="0"/>
    </xf>
    <xf numFmtId="164" fontId="26" fillId="0" borderId="31" xfId="53" applyNumberFormat="1" applyFont="1" applyFill="1" applyBorder="1" applyAlignment="1" applyProtection="1">
      <alignment horizontal="right" vertical="center" wrapText="1"/>
      <protection/>
    </xf>
    <xf numFmtId="164" fontId="26" fillId="0" borderId="33" xfId="53" applyNumberFormat="1" applyFont="1" applyFill="1" applyBorder="1" applyAlignment="1" applyProtection="1">
      <alignment vertical="center"/>
      <protection locked="0"/>
    </xf>
    <xf numFmtId="164" fontId="26" fillId="0" borderId="33" xfId="53" applyNumberFormat="1" applyFont="1" applyFill="1" applyBorder="1" applyAlignment="1" applyProtection="1">
      <alignment vertical="center" wrapText="1"/>
      <protection locked="0"/>
    </xf>
    <xf numFmtId="0" fontId="26" fillId="0" borderId="0" xfId="53" applyFont="1" applyAlignment="1" applyProtection="1">
      <alignment wrapText="1"/>
      <protection locked="0"/>
    </xf>
    <xf numFmtId="164" fontId="26" fillId="24" borderId="13" xfId="53" applyNumberFormat="1" applyFont="1" applyFill="1" applyBorder="1" applyAlignment="1" applyProtection="1">
      <alignment wrapText="1"/>
      <protection locked="0"/>
    </xf>
    <xf numFmtId="164" fontId="25" fillId="24" borderId="30" xfId="53" applyNumberFormat="1" applyFont="1" applyFill="1" applyBorder="1" applyProtection="1">
      <alignment/>
      <protection locked="0"/>
    </xf>
    <xf numFmtId="0" fontId="25" fillId="0" borderId="34" xfId="44" applyFont="1" applyBorder="1" applyAlignment="1" applyProtection="1">
      <alignment horizontal="left" vertical="center" wrapText="1" indent="2"/>
      <protection/>
    </xf>
    <xf numFmtId="3" fontId="26" fillId="0" borderId="35" xfId="44" applyNumberFormat="1" applyFont="1" applyFill="1" applyBorder="1" applyAlignment="1" applyProtection="1">
      <alignment horizontal="right" vertical="center" wrapText="1"/>
      <protection/>
    </xf>
    <xf numFmtId="164" fontId="26" fillId="0" borderId="35" xfId="44" applyNumberFormat="1" applyFont="1" applyFill="1" applyBorder="1" applyAlignment="1" applyProtection="1">
      <alignment horizontal="right" vertical="center" wrapText="1"/>
      <protection/>
    </xf>
    <xf numFmtId="164" fontId="26" fillId="0" borderId="36" xfId="44" applyNumberFormat="1" applyFont="1" applyFill="1" applyBorder="1" applyAlignment="1" applyProtection="1">
      <alignment horizontal="right" vertical="center" wrapText="1"/>
      <protection/>
    </xf>
    <xf numFmtId="164" fontId="25" fillId="0" borderId="36" xfId="44" applyNumberFormat="1" applyFont="1" applyFill="1" applyBorder="1" applyAlignment="1" applyProtection="1">
      <alignment horizontal="right" vertical="center" wrapText="1"/>
      <protection locked="0"/>
    </xf>
    <xf numFmtId="164" fontId="26" fillId="0" borderId="37" xfId="44" applyNumberFormat="1" applyFont="1" applyFill="1" applyBorder="1" applyAlignment="1" applyProtection="1">
      <alignment horizontal="right" vertical="center" wrapText="1"/>
      <protection/>
    </xf>
    <xf numFmtId="3" fontId="25" fillId="0" borderId="21" xfId="44" applyNumberFormat="1" applyFont="1" applyFill="1" applyBorder="1" applyAlignment="1" applyProtection="1">
      <alignment horizontal="right" vertical="center" wrapText="1"/>
      <protection locked="0"/>
    </xf>
    <xf numFmtId="164" fontId="25" fillId="0" borderId="21" xfId="44" applyNumberFormat="1" applyFont="1" applyFill="1" applyBorder="1" applyAlignment="1" applyProtection="1">
      <alignment horizontal="right" vertical="center" wrapText="1"/>
      <protection/>
    </xf>
    <xf numFmtId="164" fontId="25" fillId="0" borderId="22" xfId="44" applyNumberFormat="1" applyFont="1" applyFill="1" applyBorder="1" applyAlignment="1" applyProtection="1">
      <alignment horizontal="right" vertical="center" wrapText="1"/>
      <protection locked="0"/>
    </xf>
    <xf numFmtId="164" fontId="25" fillId="0" borderId="38" xfId="44" applyNumberFormat="1" applyFont="1" applyFill="1" applyBorder="1" applyAlignment="1" applyProtection="1">
      <alignment horizontal="right" vertical="center" wrapText="1"/>
      <protection locked="0"/>
    </xf>
    <xf numFmtId="164" fontId="25" fillId="0" borderId="39" xfId="44" applyNumberFormat="1" applyFont="1" applyFill="1" applyBorder="1" applyAlignment="1" applyProtection="1">
      <alignment horizontal="right" vertical="center" wrapText="1"/>
      <protection locked="0"/>
    </xf>
    <xf numFmtId="3" fontId="25" fillId="0" borderId="18" xfId="44" applyNumberFormat="1" applyFont="1" applyFill="1" applyBorder="1" applyAlignment="1" applyProtection="1">
      <alignment horizontal="right" vertical="center" wrapText="1"/>
      <protection locked="0"/>
    </xf>
    <xf numFmtId="164" fontId="25" fillId="0" borderId="18" xfId="44" applyNumberFormat="1" applyFont="1" applyFill="1" applyBorder="1" applyAlignment="1" applyProtection="1">
      <alignment horizontal="right" vertical="center" wrapText="1"/>
      <protection/>
    </xf>
    <xf numFmtId="164" fontId="25" fillId="0" borderId="20" xfId="44" applyNumberFormat="1" applyFont="1" applyFill="1" applyBorder="1" applyAlignment="1" applyProtection="1">
      <alignment horizontal="right" vertical="center" wrapText="1"/>
      <protection locked="0"/>
    </xf>
    <xf numFmtId="3" fontId="25" fillId="0" borderId="25" xfId="44" applyNumberFormat="1" applyFont="1" applyFill="1" applyBorder="1" applyAlignment="1" applyProtection="1">
      <alignment horizontal="right" vertical="center" wrapText="1"/>
      <protection locked="0"/>
    </xf>
    <xf numFmtId="164" fontId="25" fillId="0" borderId="25" xfId="44" applyNumberFormat="1" applyFont="1" applyFill="1" applyBorder="1" applyAlignment="1" applyProtection="1">
      <alignment horizontal="right" vertical="center" wrapText="1"/>
      <protection/>
    </xf>
    <xf numFmtId="164" fontId="25" fillId="0" borderId="40" xfId="44" applyNumberFormat="1" applyFont="1" applyFill="1" applyBorder="1" applyAlignment="1" applyProtection="1">
      <alignment horizontal="right" vertical="center" wrapText="1"/>
      <protection locked="0"/>
    </xf>
    <xf numFmtId="164" fontId="25" fillId="0" borderId="23" xfId="44" applyNumberFormat="1" applyFont="1" applyFill="1" applyBorder="1" applyAlignment="1" applyProtection="1">
      <alignment horizontal="right" vertical="center" wrapText="1"/>
      <protection locked="0"/>
    </xf>
    <xf numFmtId="3" fontId="26" fillId="0" borderId="18" xfId="44" applyNumberFormat="1" applyFont="1" applyFill="1" applyBorder="1" applyAlignment="1" applyProtection="1">
      <alignment horizontal="right" vertical="center"/>
      <protection locked="0"/>
    </xf>
    <xf numFmtId="164" fontId="26" fillId="0" borderId="18" xfId="44" applyNumberFormat="1" applyFont="1" applyFill="1" applyBorder="1" applyAlignment="1" applyProtection="1">
      <alignment horizontal="right" vertical="center" wrapText="1"/>
      <protection/>
    </xf>
    <xf numFmtId="164" fontId="26" fillId="0" borderId="20" xfId="44" applyNumberFormat="1" applyFont="1" applyFill="1" applyBorder="1" applyAlignment="1" applyProtection="1">
      <alignment horizontal="right" vertical="center" wrapText="1"/>
      <protection locked="0"/>
    </xf>
    <xf numFmtId="164" fontId="25" fillId="0" borderId="18" xfId="44" applyNumberFormat="1" applyFont="1" applyFill="1" applyBorder="1" applyAlignment="1" applyProtection="1">
      <alignment horizontal="right" vertical="center" wrapText="1"/>
      <protection locked="0"/>
    </xf>
    <xf numFmtId="164" fontId="26" fillId="0" borderId="39" xfId="44" applyNumberFormat="1" applyFont="1" applyFill="1" applyBorder="1" applyAlignment="1" applyProtection="1">
      <alignment horizontal="right" vertical="center" wrapText="1"/>
      <protection locked="0"/>
    </xf>
    <xf numFmtId="3" fontId="25" fillId="0" borderId="41" xfId="44" applyNumberFormat="1" applyFont="1" applyFill="1" applyBorder="1" applyAlignment="1" applyProtection="1">
      <alignment horizontal="right" vertical="center" wrapText="1"/>
      <protection locked="0"/>
    </xf>
    <xf numFmtId="164" fontId="25" fillId="0" borderId="41" xfId="44" applyNumberFormat="1" applyFont="1" applyFill="1" applyBorder="1" applyAlignment="1" applyProtection="1">
      <alignment horizontal="right" vertical="center" wrapText="1"/>
      <protection/>
    </xf>
    <xf numFmtId="164" fontId="25" fillId="0" borderId="27" xfId="44" applyNumberFormat="1" applyFont="1" applyFill="1" applyBorder="1" applyAlignment="1" applyProtection="1">
      <alignment horizontal="right" vertical="center" wrapText="1"/>
      <protection locked="0"/>
    </xf>
    <xf numFmtId="164" fontId="25" fillId="0" borderId="42" xfId="44" applyNumberFormat="1" applyFont="1" applyFill="1" applyBorder="1" applyAlignment="1" applyProtection="1">
      <alignment horizontal="right" vertical="center" wrapText="1"/>
      <protection locked="0"/>
    </xf>
    <xf numFmtId="164" fontId="25" fillId="0" borderId="43" xfId="44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44" applyFont="1" applyProtection="1">
      <alignment/>
      <protection locked="0"/>
    </xf>
    <xf numFmtId="0" fontId="39" fillId="0" borderId="0" xfId="44" applyFont="1" applyProtection="1">
      <alignment/>
      <protection locked="0"/>
    </xf>
    <xf numFmtId="0" fontId="38" fillId="0" borderId="0" xfId="44" applyFont="1" applyAlignment="1" applyProtection="1">
      <alignment vertical="center"/>
      <protection locked="0"/>
    </xf>
    <xf numFmtId="0" fontId="0" fillId="0" borderId="0" xfId="44" applyFont="1" applyProtection="1">
      <alignment/>
      <protection locked="0"/>
    </xf>
    <xf numFmtId="0" fontId="0" fillId="0" borderId="0" xfId="44" applyFont="1" applyProtection="1" quotePrefix="1">
      <alignment/>
      <protection locked="0"/>
    </xf>
    <xf numFmtId="0" fontId="0" fillId="0" borderId="0" xfId="0" applyFont="1" applyAlignment="1">
      <alignment/>
    </xf>
    <xf numFmtId="0" fontId="28" fillId="0" borderId="39" xfId="44" applyFont="1" applyBorder="1" applyAlignment="1" applyProtection="1">
      <alignment horizontal="center" vertical="top" wrapText="1"/>
      <protection/>
    </xf>
    <xf numFmtId="0" fontId="28" fillId="0" borderId="20" xfId="44" applyFont="1" applyBorder="1" applyAlignment="1" applyProtection="1">
      <alignment horizontal="center" vertical="center" wrapText="1"/>
      <protection/>
    </xf>
    <xf numFmtId="3" fontId="36" fillId="0" borderId="39" xfId="44" applyNumberFormat="1" applyFont="1" applyFill="1" applyBorder="1" applyAlignment="1" applyProtection="1">
      <alignment horizontal="right" vertical="center" wrapText="1"/>
      <protection/>
    </xf>
    <xf numFmtId="3" fontId="28" fillId="0" borderId="39" xfId="44" applyNumberFormat="1" applyFont="1" applyBorder="1" applyProtection="1">
      <alignment/>
      <protection locked="0"/>
    </xf>
    <xf numFmtId="0" fontId="28" fillId="0" borderId="44" xfId="44" applyFont="1" applyBorder="1" applyAlignment="1" applyProtection="1">
      <alignment vertical="center" wrapText="1"/>
      <protection/>
    </xf>
    <xf numFmtId="0" fontId="28" fillId="0" borderId="19" xfId="44" applyFont="1" applyBorder="1" applyAlignment="1" applyProtection="1">
      <alignment vertical="center" wrapText="1"/>
      <protection/>
    </xf>
    <xf numFmtId="0" fontId="28" fillId="0" borderId="45" xfId="44" applyFont="1" applyBorder="1" applyAlignment="1" applyProtection="1">
      <alignment horizontal="left" vertical="center" wrapText="1"/>
      <protection/>
    </xf>
    <xf numFmtId="164" fontId="28" fillId="0" borderId="39" xfId="44" applyNumberFormat="1" applyFont="1" applyBorder="1" applyProtection="1">
      <alignment/>
      <protection locked="0"/>
    </xf>
    <xf numFmtId="0" fontId="28" fillId="0" borderId="26" xfId="44" applyFont="1" applyBorder="1" applyAlignment="1" applyProtection="1">
      <alignment vertical="center" wrapText="1"/>
      <protection/>
    </xf>
    <xf numFmtId="0" fontId="28" fillId="0" borderId="27" xfId="44" applyFont="1" applyBorder="1" applyAlignment="1" applyProtection="1">
      <alignment horizontal="center" vertical="center" wrapText="1"/>
      <protection/>
    </xf>
    <xf numFmtId="164" fontId="28" fillId="0" borderId="43" xfId="44" applyNumberFormat="1" applyFont="1" applyBorder="1" applyProtection="1">
      <alignment/>
      <protection locked="0"/>
    </xf>
    <xf numFmtId="164" fontId="0" fillId="0" borderId="0" xfId="0" applyNumberFormat="1" applyAlignment="1">
      <alignment/>
    </xf>
    <xf numFmtId="0" fontId="25" fillId="0" borderId="0" xfId="44" applyFont="1" applyBorder="1" applyAlignment="1" applyProtection="1">
      <alignment horizontal="center" vertical="center" wrapText="1"/>
      <protection/>
    </xf>
    <xf numFmtId="0" fontId="25" fillId="0" borderId="0" xfId="44" applyFont="1" applyBorder="1" applyAlignment="1" applyProtection="1">
      <alignment horizontal="left" vertical="center" wrapText="1" indent="1"/>
      <protection/>
    </xf>
    <xf numFmtId="3" fontId="25" fillId="0" borderId="0" xfId="44" applyNumberFormat="1" applyFont="1" applyFill="1" applyBorder="1" applyAlignment="1" applyProtection="1">
      <alignment horizontal="right" vertical="center" wrapText="1"/>
      <protection locked="0"/>
    </xf>
    <xf numFmtId="164" fontId="25" fillId="0" borderId="0" xfId="44" applyNumberFormat="1" applyFont="1" applyFill="1" applyBorder="1" applyAlignment="1" applyProtection="1">
      <alignment horizontal="right" vertical="center" wrapText="1"/>
      <protection/>
    </xf>
    <xf numFmtId="164" fontId="25" fillId="0" borderId="0" xfId="44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/>
    </xf>
    <xf numFmtId="0" fontId="25" fillId="0" borderId="46" xfId="44" applyFont="1" applyBorder="1" applyAlignment="1" applyProtection="1">
      <alignment horizontal="center" vertical="center" wrapText="1"/>
      <protection/>
    </xf>
    <xf numFmtId="0" fontId="28" fillId="0" borderId="47" xfId="53" applyFont="1" applyBorder="1" applyAlignment="1" applyProtection="1">
      <alignment horizontal="center" vertical="center"/>
      <protection/>
    </xf>
    <xf numFmtId="164" fontId="26" fillId="0" borderId="47" xfId="53" applyNumberFormat="1" applyFont="1" applyFill="1" applyBorder="1" applyAlignment="1" applyProtection="1" quotePrefix="1">
      <alignment horizontal="right" vertical="center" wrapText="1"/>
      <protection/>
    </xf>
    <xf numFmtId="164" fontId="25" fillId="0" borderId="47" xfId="53" applyNumberFormat="1" applyFont="1" applyFill="1" applyBorder="1" applyAlignment="1" applyProtection="1">
      <alignment horizontal="right" vertical="center"/>
      <protection/>
    </xf>
    <xf numFmtId="164" fontId="25" fillId="0" borderId="47" xfId="53" applyNumberFormat="1" applyFont="1" applyFill="1" applyBorder="1" applyAlignment="1" applyProtection="1">
      <alignment horizontal="right" vertical="center" wrapText="1"/>
      <protection/>
    </xf>
    <xf numFmtId="164" fontId="25" fillId="0" borderId="47" xfId="53" applyNumberFormat="1" applyFont="1" applyFill="1" applyBorder="1" applyAlignment="1" applyProtection="1">
      <alignment horizontal="right" vertical="center"/>
      <protection locked="0"/>
    </xf>
    <xf numFmtId="164" fontId="25" fillId="0" borderId="47" xfId="53" applyNumberFormat="1" applyFont="1" applyFill="1" applyBorder="1" applyAlignment="1" applyProtection="1">
      <alignment horizontal="right" vertical="center" wrapText="1"/>
      <protection locked="0"/>
    </xf>
    <xf numFmtId="164" fontId="25" fillId="0" borderId="48" xfId="53" applyNumberFormat="1" applyFont="1" applyFill="1" applyBorder="1" applyAlignment="1" applyProtection="1">
      <alignment horizontal="right" vertical="center"/>
      <protection locked="0"/>
    </xf>
    <xf numFmtId="0" fontId="28" fillId="0" borderId="11" xfId="53" applyFont="1" applyBorder="1" applyAlignment="1" applyProtection="1">
      <alignment horizontal="center" vertical="center"/>
      <protection/>
    </xf>
    <xf numFmtId="164" fontId="26" fillId="0" borderId="11" xfId="53" applyNumberFormat="1" applyFont="1" applyFill="1" applyBorder="1" applyAlignment="1" applyProtection="1" quotePrefix="1">
      <alignment horizontal="right" vertical="center" wrapText="1"/>
      <protection/>
    </xf>
    <xf numFmtId="164" fontId="25" fillId="0" borderId="11" xfId="53" applyNumberFormat="1" applyFont="1" applyFill="1" applyBorder="1" applyAlignment="1" applyProtection="1">
      <alignment horizontal="right" vertical="center"/>
      <protection/>
    </xf>
    <xf numFmtId="164" fontId="25" fillId="0" borderId="11" xfId="53" applyNumberFormat="1" applyFont="1" applyFill="1" applyBorder="1" applyAlignment="1" applyProtection="1">
      <alignment horizontal="right" vertical="center" wrapText="1"/>
      <protection/>
    </xf>
    <xf numFmtId="164" fontId="25" fillId="0" borderId="11" xfId="53" applyNumberFormat="1" applyFont="1" applyFill="1" applyBorder="1" applyAlignment="1" applyProtection="1">
      <alignment horizontal="right" vertical="center"/>
      <protection locked="0"/>
    </xf>
    <xf numFmtId="164" fontId="25" fillId="0" borderId="11" xfId="53" applyNumberFormat="1" applyFont="1" applyFill="1" applyBorder="1" applyAlignment="1" applyProtection="1">
      <alignment horizontal="right" vertical="center" wrapText="1"/>
      <protection locked="0"/>
    </xf>
    <xf numFmtId="0" fontId="25" fillId="0" borderId="11" xfId="44" applyFont="1" applyFill="1" applyBorder="1" applyAlignment="1" applyProtection="1">
      <alignment horizontal="left" vertical="center" wrapText="1"/>
      <protection/>
    </xf>
    <xf numFmtId="0" fontId="25" fillId="0" borderId="11" xfId="44" applyFont="1" applyFill="1" applyBorder="1" applyAlignment="1" applyProtection="1">
      <alignment vertical="center" wrapText="1"/>
      <protection/>
    </xf>
    <xf numFmtId="0" fontId="25" fillId="0" borderId="11" xfId="44" applyFont="1" applyFill="1" applyBorder="1" applyAlignment="1" applyProtection="1" quotePrefix="1">
      <alignment horizontal="center" vertical="center" wrapText="1"/>
      <protection/>
    </xf>
    <xf numFmtId="0" fontId="25" fillId="0" borderId="11" xfId="44" applyFont="1" applyFill="1" applyBorder="1" applyAlignment="1" applyProtection="1">
      <alignment horizontal="center" vertical="center" wrapText="1"/>
      <protection/>
    </xf>
    <xf numFmtId="0" fontId="25" fillId="0" borderId="14" xfId="44" applyFont="1" applyBorder="1" applyAlignment="1" applyProtection="1">
      <alignment horizontal="center" vertical="center" wrapText="1"/>
      <protection/>
    </xf>
    <xf numFmtId="164" fontId="26" fillId="0" borderId="30" xfId="53" applyNumberFormat="1" applyFont="1" applyFill="1" applyBorder="1" applyAlignment="1" applyProtection="1" quotePrefix="1">
      <alignment horizontal="right" vertical="center" wrapText="1"/>
      <protection/>
    </xf>
    <xf numFmtId="164" fontId="25" fillId="0" borderId="30" xfId="53" applyNumberFormat="1" applyFont="1" applyFill="1" applyBorder="1" applyAlignment="1" applyProtection="1">
      <alignment horizontal="right" vertical="center"/>
      <protection/>
    </xf>
    <xf numFmtId="164" fontId="25" fillId="0" borderId="30" xfId="53" applyNumberFormat="1" applyFont="1" applyFill="1" applyBorder="1" applyAlignment="1" applyProtection="1">
      <alignment horizontal="right" vertical="center" wrapText="1"/>
      <protection/>
    </xf>
    <xf numFmtId="0" fontId="25" fillId="0" borderId="49" xfId="53" applyFont="1" applyFill="1" applyBorder="1" applyAlignment="1" applyProtection="1">
      <alignment horizontal="left" vertical="center" wrapText="1"/>
      <protection/>
    </xf>
    <xf numFmtId="164" fontId="25" fillId="0" borderId="30" xfId="53" applyNumberFormat="1" applyFont="1" applyFill="1" applyBorder="1" applyAlignment="1" applyProtection="1">
      <alignment horizontal="right" vertical="center" wrapText="1"/>
      <protection locked="0"/>
    </xf>
    <xf numFmtId="164" fontId="25" fillId="0" borderId="12" xfId="53" applyNumberFormat="1" applyFont="1" applyFill="1" applyBorder="1" applyAlignment="1" applyProtection="1">
      <alignment horizontal="right" vertical="center"/>
      <protection locked="0"/>
    </xf>
    <xf numFmtId="164" fontId="25" fillId="0" borderId="31" xfId="53" applyNumberFormat="1" applyFont="1" applyFill="1" applyBorder="1" applyAlignment="1" applyProtection="1">
      <alignment horizontal="right" vertical="center"/>
      <protection locked="0"/>
    </xf>
    <xf numFmtId="0" fontId="28" fillId="0" borderId="50" xfId="53" applyFont="1" applyBorder="1" applyAlignment="1" applyProtection="1">
      <alignment horizontal="center" vertical="center"/>
      <protection/>
    </xf>
    <xf numFmtId="164" fontId="26" fillId="0" borderId="50" xfId="53" applyNumberFormat="1" applyFont="1" applyFill="1" applyBorder="1" applyAlignment="1" applyProtection="1">
      <alignment vertical="center" wrapText="1"/>
      <protection/>
    </xf>
    <xf numFmtId="164" fontId="26" fillId="0" borderId="50" xfId="53" applyNumberFormat="1" applyFont="1" applyFill="1" applyBorder="1" applyAlignment="1" applyProtection="1">
      <alignment vertical="center"/>
      <protection/>
    </xf>
    <xf numFmtId="164" fontId="25" fillId="0" borderId="50" xfId="53" applyNumberFormat="1" applyFont="1" applyFill="1" applyBorder="1" applyAlignment="1" applyProtection="1">
      <alignment vertical="center"/>
      <protection locked="0"/>
    </xf>
    <xf numFmtId="164" fontId="25" fillId="0" borderId="50" xfId="53" applyNumberFormat="1" applyFont="1" applyFill="1" applyBorder="1" applyAlignment="1" applyProtection="1">
      <alignment horizontal="right" vertical="center"/>
      <protection locked="0"/>
    </xf>
    <xf numFmtId="164" fontId="25" fillId="0" borderId="50" xfId="53" applyNumberFormat="1" applyFont="1" applyFill="1" applyBorder="1" applyAlignment="1" applyProtection="1">
      <alignment vertical="center" wrapText="1"/>
      <protection locked="0"/>
    </xf>
    <xf numFmtId="164" fontId="25" fillId="0" borderId="50" xfId="53" applyNumberFormat="1" applyFont="1" applyFill="1" applyBorder="1" applyAlignment="1" applyProtection="1">
      <alignment vertical="center" wrapText="1"/>
      <protection/>
    </xf>
    <xf numFmtId="164" fontId="26" fillId="0" borderId="51" xfId="53" applyNumberFormat="1" applyFont="1" applyFill="1" applyBorder="1" applyAlignment="1" applyProtection="1">
      <alignment vertical="center" wrapText="1"/>
      <protection/>
    </xf>
    <xf numFmtId="164" fontId="26" fillId="0" borderId="11" xfId="53" applyNumberFormat="1" applyFont="1" applyFill="1" applyBorder="1" applyAlignment="1" applyProtection="1">
      <alignment vertical="center" wrapText="1"/>
      <protection/>
    </xf>
    <xf numFmtId="164" fontId="26" fillId="0" borderId="11" xfId="53" applyNumberFormat="1" applyFont="1" applyFill="1" applyBorder="1" applyAlignment="1" applyProtection="1">
      <alignment vertical="center"/>
      <protection/>
    </xf>
    <xf numFmtId="164" fontId="25" fillId="0" borderId="11" xfId="53" applyNumberFormat="1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164" fontId="25" fillId="0" borderId="11" xfId="53" applyNumberFormat="1" applyFont="1" applyFill="1" applyBorder="1" applyAlignment="1" applyProtection="1">
      <alignment vertical="center"/>
      <protection/>
    </xf>
    <xf numFmtId="164" fontId="25" fillId="0" borderId="11" xfId="53" applyNumberFormat="1" applyFont="1" applyFill="1" applyBorder="1" applyAlignment="1" applyProtection="1">
      <alignment vertical="center" wrapText="1"/>
      <protection locked="0"/>
    </xf>
    <xf numFmtId="164" fontId="25" fillId="0" borderId="11" xfId="53" applyNumberFormat="1" applyFont="1" applyFill="1" applyBorder="1" applyAlignment="1" applyProtection="1">
      <alignment vertical="center" wrapText="1"/>
      <protection/>
    </xf>
    <xf numFmtId="0" fontId="25" fillId="0" borderId="49" xfId="54" applyFont="1" applyFill="1" applyBorder="1" applyAlignment="1" applyProtection="1">
      <alignment vertical="center" wrapText="1"/>
      <protection/>
    </xf>
    <xf numFmtId="164" fontId="26" fillId="0" borderId="12" xfId="53" applyNumberFormat="1" applyFont="1" applyFill="1" applyBorder="1" applyAlignment="1" applyProtection="1">
      <alignment vertical="center" wrapText="1"/>
      <protection/>
    </xf>
    <xf numFmtId="0" fontId="28" fillId="0" borderId="11" xfId="44" applyFont="1" applyBorder="1" applyAlignment="1" applyProtection="1">
      <alignment horizontal="center" vertical="center"/>
      <protection/>
    </xf>
    <xf numFmtId="164" fontId="26" fillId="0" borderId="11" xfId="44" applyNumberFormat="1" applyFont="1" applyFill="1" applyBorder="1" applyAlignment="1" applyProtection="1">
      <alignment vertical="center"/>
      <protection locked="0"/>
    </xf>
    <xf numFmtId="164" fontId="25" fillId="0" borderId="11" xfId="44" applyNumberFormat="1" applyFont="1" applyFill="1" applyBorder="1" applyAlignment="1" applyProtection="1">
      <alignment horizontal="right" vertical="center" wrapText="1"/>
      <protection/>
    </xf>
    <xf numFmtId="164" fontId="25" fillId="0" borderId="11" xfId="44" applyNumberFormat="1" applyFont="1" applyFill="1" applyBorder="1" applyAlignment="1" applyProtection="1">
      <alignment vertical="center"/>
      <protection locked="0"/>
    </xf>
    <xf numFmtId="0" fontId="34" fillId="0" borderId="11" xfId="44" applyFont="1" applyFill="1" applyBorder="1" applyAlignment="1" applyProtection="1">
      <alignment horizontal="center" vertical="center" wrapText="1"/>
      <protection/>
    </xf>
    <xf numFmtId="164" fontId="25" fillId="0" borderId="11" xfId="44" applyNumberFormat="1" applyFont="1" applyFill="1" applyBorder="1" applyAlignment="1" applyProtection="1">
      <alignment vertical="center"/>
      <protection/>
    </xf>
    <xf numFmtId="164" fontId="26" fillId="0" borderId="11" xfId="44" applyNumberFormat="1" applyFont="1" applyFill="1" applyBorder="1" applyAlignment="1" applyProtection="1">
      <alignment horizontal="right" vertical="center" wrapText="1"/>
      <protection/>
    </xf>
    <xf numFmtId="0" fontId="28" fillId="0" borderId="30" xfId="44" applyFont="1" applyBorder="1" applyAlignment="1" applyProtection="1">
      <alignment horizontal="center" vertical="center"/>
      <protection/>
    </xf>
    <xf numFmtId="164" fontId="26" fillId="0" borderId="30" xfId="44" applyNumberFormat="1" applyFont="1" applyFill="1" applyBorder="1" applyAlignment="1" applyProtection="1">
      <alignment vertical="center"/>
      <protection locked="0"/>
    </xf>
    <xf numFmtId="0" fontId="25" fillId="0" borderId="49" xfId="44" applyFont="1" applyFill="1" applyBorder="1" applyAlignment="1" applyProtection="1">
      <alignment vertical="center" wrapText="1"/>
      <protection/>
    </xf>
    <xf numFmtId="164" fontId="25" fillId="0" borderId="30" xfId="44" applyNumberFormat="1" applyFont="1" applyFill="1" applyBorder="1" applyAlignment="1" applyProtection="1">
      <alignment horizontal="right" vertical="center" wrapText="1"/>
      <protection/>
    </xf>
    <xf numFmtId="164" fontId="25" fillId="0" borderId="30" xfId="44" applyNumberFormat="1" applyFont="1" applyFill="1" applyBorder="1" applyAlignment="1" applyProtection="1">
      <alignment vertical="center"/>
      <protection locked="0"/>
    </xf>
    <xf numFmtId="164" fontId="25" fillId="0" borderId="30" xfId="44" applyNumberFormat="1" applyFont="1" applyFill="1" applyBorder="1" applyAlignment="1" applyProtection="1">
      <alignment vertical="center"/>
      <protection/>
    </xf>
    <xf numFmtId="164" fontId="26" fillId="0" borderId="30" xfId="44" applyNumberFormat="1" applyFont="1" applyFill="1" applyBorder="1" applyAlignment="1" applyProtection="1">
      <alignment horizontal="right" vertical="center" wrapText="1"/>
      <protection/>
    </xf>
    <xf numFmtId="0" fontId="25" fillId="0" borderId="52" xfId="44" applyFont="1" applyFill="1" applyBorder="1" applyAlignment="1" applyProtection="1">
      <alignment vertical="center" wrapText="1"/>
      <protection/>
    </xf>
    <xf numFmtId="0" fontId="25" fillId="0" borderId="12" xfId="44" applyFont="1" applyFill="1" applyBorder="1" applyAlignment="1" applyProtection="1">
      <alignment horizontal="center" vertical="center" wrapText="1"/>
      <protection/>
    </xf>
    <xf numFmtId="164" fontId="25" fillId="0" borderId="12" xfId="44" applyNumberFormat="1" applyFont="1" applyFill="1" applyBorder="1" applyAlignment="1" applyProtection="1">
      <alignment vertical="center"/>
      <protection locked="0"/>
    </xf>
    <xf numFmtId="164" fontId="25" fillId="0" borderId="31" xfId="44" applyNumberFormat="1" applyFont="1" applyFill="1" applyBorder="1" applyAlignment="1" applyProtection="1">
      <alignment vertical="center"/>
      <protection locked="0"/>
    </xf>
    <xf numFmtId="0" fontId="27" fillId="0" borderId="53" xfId="53" applyFont="1" applyBorder="1" applyAlignment="1" applyProtection="1">
      <alignment horizontal="center" vertical="center" wrapText="1"/>
      <protection/>
    </xf>
    <xf numFmtId="0" fontId="27" fillId="0" borderId="14" xfId="53" applyFont="1" applyBorder="1" applyAlignment="1" applyProtection="1">
      <alignment horizontal="center" vertical="center" wrapText="1"/>
      <protection/>
    </xf>
    <xf numFmtId="0" fontId="28" fillId="0" borderId="49" xfId="53" applyFont="1" applyBorder="1" applyAlignment="1" applyProtection="1">
      <alignment horizontal="center" wrapText="1"/>
      <protection/>
    </xf>
    <xf numFmtId="0" fontId="28" fillId="0" borderId="11" xfId="53" applyFont="1" applyBorder="1" applyAlignment="1" applyProtection="1">
      <alignment horizontal="center" wrapText="1"/>
      <protection/>
    </xf>
    <xf numFmtId="0" fontId="25" fillId="0" borderId="52" xfId="53" applyFont="1" applyFill="1" applyBorder="1" applyAlignment="1" applyProtection="1">
      <alignment horizontal="left" vertical="center" wrapText="1" indent="3"/>
      <protection/>
    </xf>
    <xf numFmtId="0" fontId="25" fillId="0" borderId="12" xfId="53" applyFont="1" applyFill="1" applyBorder="1" applyAlignment="1" applyProtection="1">
      <alignment horizontal="left" vertical="center" wrapText="1" indent="3"/>
      <protection/>
    </xf>
    <xf numFmtId="0" fontId="25" fillId="0" borderId="49" xfId="53" applyFont="1" applyFill="1" applyBorder="1" applyAlignment="1" applyProtection="1">
      <alignment horizontal="left" vertical="center" wrapText="1"/>
      <protection/>
    </xf>
    <xf numFmtId="0" fontId="25" fillId="0" borderId="11" xfId="53" applyFont="1" applyFill="1" applyBorder="1" applyAlignment="1" applyProtection="1">
      <alignment vertical="center" wrapText="1"/>
      <protection/>
    </xf>
    <xf numFmtId="0" fontId="25" fillId="0" borderId="49" xfId="53" applyFont="1" applyFill="1" applyBorder="1" applyAlignment="1" applyProtection="1">
      <alignment horizontal="left" vertical="center" wrapText="1" indent="3"/>
      <protection/>
    </xf>
    <xf numFmtId="0" fontId="25" fillId="0" borderId="11" xfId="53" applyFont="1" applyFill="1" applyBorder="1" applyAlignment="1" applyProtection="1">
      <alignment horizontal="left" vertical="center" wrapText="1" indent="3"/>
      <protection/>
    </xf>
    <xf numFmtId="0" fontId="26" fillId="0" borderId="49" xfId="53" applyFont="1" applyFill="1" applyBorder="1" applyAlignment="1" applyProtection="1">
      <alignment horizontal="left" vertical="center" wrapText="1" indent="2"/>
      <protection/>
    </xf>
    <xf numFmtId="0" fontId="26" fillId="0" borderId="11" xfId="53" applyFont="1" applyFill="1" applyBorder="1" applyAlignment="1" applyProtection="1">
      <alignment horizontal="left" vertical="center" wrapText="1" indent="2"/>
      <protection/>
    </xf>
    <xf numFmtId="0" fontId="38" fillId="0" borderId="0" xfId="53" applyFont="1" applyAlignment="1" applyProtection="1">
      <alignment horizontal="center" vertical="top" wrapText="1"/>
      <protection locked="0"/>
    </xf>
    <xf numFmtId="0" fontId="38" fillId="0" borderId="0" xfId="53" applyFont="1" applyAlignment="1" applyProtection="1">
      <alignment horizontal="center" wrapText="1"/>
      <protection locked="0"/>
    </xf>
    <xf numFmtId="0" fontId="20" fillId="0" borderId="0" xfId="53" applyFont="1" applyAlignment="1" applyProtection="1">
      <alignment horizontal="left" wrapText="1"/>
      <protection locked="0"/>
    </xf>
    <xf numFmtId="0" fontId="38" fillId="0" borderId="0" xfId="53" applyFont="1" applyAlignment="1" applyProtection="1">
      <alignment horizontal="left" vertical="center" wrapText="1"/>
      <protection locked="0"/>
    </xf>
    <xf numFmtId="0" fontId="22" fillId="0" borderId="0" xfId="53" applyFont="1" applyAlignment="1" applyProtection="1">
      <alignment horizontal="center" vertical="center" wrapText="1"/>
      <protection locked="0"/>
    </xf>
    <xf numFmtId="0" fontId="26" fillId="0" borderId="0" xfId="53" applyFont="1" applyAlignment="1" applyProtection="1">
      <alignment horizontal="left" vertical="center"/>
      <protection locked="0"/>
    </xf>
    <xf numFmtId="0" fontId="23" fillId="0" borderId="49" xfId="53" applyFont="1" applyFill="1" applyBorder="1" applyAlignment="1" applyProtection="1">
      <alignment horizontal="left" vertical="center" wrapText="1"/>
      <protection/>
    </xf>
    <xf numFmtId="0" fontId="23" fillId="0" borderId="11" xfId="53" applyFont="1" applyFill="1" applyBorder="1" applyAlignment="1" applyProtection="1">
      <alignment horizontal="left" vertical="center" wrapText="1"/>
      <protection/>
    </xf>
    <xf numFmtId="0" fontId="38" fillId="0" borderId="11" xfId="53" applyFont="1" applyFill="1" applyBorder="1" applyAlignment="1" applyProtection="1">
      <alignment vertical="center" wrapText="1"/>
      <protection/>
    </xf>
    <xf numFmtId="0" fontId="31" fillId="0" borderId="11" xfId="53" applyFont="1" applyFill="1" applyBorder="1" applyAlignment="1" applyProtection="1">
      <alignment vertical="center" wrapText="1"/>
      <protection/>
    </xf>
    <xf numFmtId="0" fontId="25" fillId="0" borderId="49" xfId="53" applyFont="1" applyFill="1" applyBorder="1" applyAlignment="1" applyProtection="1">
      <alignment vertical="center" wrapText="1"/>
      <protection/>
    </xf>
    <xf numFmtId="0" fontId="25" fillId="0" borderId="11" xfId="53" applyFont="1" applyFill="1" applyBorder="1" applyAlignment="1" applyProtection="1">
      <alignment horizontal="left" vertical="center" wrapText="1"/>
      <protection/>
    </xf>
    <xf numFmtId="0" fontId="23" fillId="0" borderId="49" xfId="53" applyFont="1" applyFill="1" applyBorder="1" applyAlignment="1" applyProtection="1">
      <alignment vertical="center" wrapText="1"/>
      <protection/>
    </xf>
    <xf numFmtId="0" fontId="23" fillId="0" borderId="11" xfId="53" applyFont="1" applyFill="1" applyBorder="1" applyAlignment="1" applyProtection="1">
      <alignment vertical="center" wrapText="1"/>
      <protection/>
    </xf>
    <xf numFmtId="0" fontId="25" fillId="0" borderId="11" xfId="0" applyFont="1" applyFill="1" applyBorder="1" applyAlignment="1" applyProtection="1">
      <alignment horizontal="left" vertical="center" wrapText="1"/>
      <protection/>
    </xf>
    <xf numFmtId="0" fontId="23" fillId="0" borderId="52" xfId="53" applyFont="1" applyFill="1" applyBorder="1" applyAlignment="1" applyProtection="1">
      <alignment vertical="center" wrapText="1"/>
      <protection/>
    </xf>
    <xf numFmtId="0" fontId="23" fillId="0" borderId="12" xfId="53" applyFont="1" applyFill="1" applyBorder="1" applyAlignment="1" applyProtection="1">
      <alignment vertical="center" wrapText="1"/>
      <protection/>
    </xf>
    <xf numFmtId="0" fontId="25" fillId="0" borderId="49" xfId="44" applyFont="1" applyFill="1" applyBorder="1" applyAlignment="1" applyProtection="1">
      <alignment horizontal="left" vertical="center" wrapText="1" indent="3"/>
      <protection/>
    </xf>
    <xf numFmtId="0" fontId="25" fillId="0" borderId="11" xfId="44" applyFont="1" applyFill="1" applyBorder="1" applyAlignment="1" applyProtection="1">
      <alignment horizontal="left" vertical="center" wrapText="1" indent="3"/>
      <protection/>
    </xf>
    <xf numFmtId="0" fontId="26" fillId="0" borderId="0" xfId="53" applyFont="1" applyFill="1" applyBorder="1" applyAlignment="1">
      <alignment horizontal="left" wrapText="1"/>
      <protection/>
    </xf>
    <xf numFmtId="0" fontId="27" fillId="0" borderId="53" xfId="53" applyFont="1" applyFill="1" applyBorder="1" applyAlignment="1" applyProtection="1">
      <alignment horizontal="center" vertical="center" wrapText="1"/>
      <protection/>
    </xf>
    <xf numFmtId="0" fontId="27" fillId="0" borderId="14" xfId="53" applyFont="1" applyFill="1" applyBorder="1" applyAlignment="1" applyProtection="1">
      <alignment horizontal="center" vertical="center" wrapText="1"/>
      <protection/>
    </xf>
    <xf numFmtId="0" fontId="25" fillId="0" borderId="49" xfId="53" applyFont="1" applyBorder="1" applyAlignment="1">
      <alignment vertical="center"/>
      <protection/>
    </xf>
    <xf numFmtId="0" fontId="25" fillId="0" borderId="11" xfId="53" applyFont="1" applyBorder="1" applyAlignment="1">
      <alignment vertical="center"/>
      <protection/>
    </xf>
    <xf numFmtId="0" fontId="25" fillId="0" borderId="49" xfId="53" applyFont="1" applyFill="1" applyBorder="1" applyAlignment="1" applyProtection="1">
      <alignment horizontal="center" vertical="center" wrapText="1"/>
      <protection/>
    </xf>
    <xf numFmtId="0" fontId="25" fillId="0" borderId="11" xfId="53" applyFont="1" applyFill="1" applyBorder="1" applyAlignment="1" applyProtection="1">
      <alignment horizontal="center" vertical="center" wrapText="1"/>
      <protection/>
    </xf>
    <xf numFmtId="0" fontId="25" fillId="0" borderId="12" xfId="44" applyFont="1" applyFill="1" applyBorder="1" applyAlignment="1" applyProtection="1">
      <alignment horizontal="left" vertical="center" wrapText="1"/>
      <protection/>
    </xf>
    <xf numFmtId="0" fontId="25" fillId="0" borderId="11" xfId="44" applyFont="1" applyFill="1" applyBorder="1" applyAlignment="1" applyProtection="1">
      <alignment vertical="center" wrapText="1"/>
      <protection/>
    </xf>
    <xf numFmtId="0" fontId="25" fillId="0" borderId="11" xfId="44" applyFont="1" applyFill="1" applyBorder="1" applyAlignment="1" applyProtection="1">
      <alignment horizontal="left" vertical="center" wrapText="1"/>
      <protection/>
    </xf>
    <xf numFmtId="0" fontId="26" fillId="0" borderId="49" xfId="44" applyFont="1" applyFill="1" applyBorder="1" applyAlignment="1" applyProtection="1">
      <alignment vertical="center" wrapText="1"/>
      <protection/>
    </xf>
    <xf numFmtId="0" fontId="26" fillId="0" borderId="11" xfId="44" applyFont="1" applyFill="1" applyBorder="1" applyAlignment="1" applyProtection="1">
      <alignment vertical="center" wrapText="1"/>
      <protection/>
    </xf>
    <xf numFmtId="0" fontId="25" fillId="0" borderId="49" xfId="44" applyFont="1" applyFill="1" applyBorder="1" applyAlignment="1" applyProtection="1">
      <alignment horizontal="left" vertical="center" wrapText="1"/>
      <protection/>
    </xf>
    <xf numFmtId="0" fontId="26" fillId="0" borderId="53" xfId="44" applyFont="1" applyBorder="1" applyAlignment="1" applyProtection="1">
      <alignment horizontal="center" vertical="center" wrapText="1"/>
      <protection/>
    </xf>
    <xf numFmtId="0" fontId="26" fillId="0" borderId="14" xfId="44" applyFont="1" applyBorder="1" applyAlignment="1" applyProtection="1">
      <alignment horizontal="center" vertical="center" wrapText="1"/>
      <protection/>
    </xf>
    <xf numFmtId="0" fontId="28" fillId="0" borderId="49" xfId="44" applyFont="1" applyBorder="1" applyAlignment="1" applyProtection="1">
      <alignment horizontal="center" vertical="top" wrapText="1"/>
      <protection/>
    </xf>
    <xf numFmtId="0" fontId="28" fillId="0" borderId="11" xfId="44" applyFont="1" applyBorder="1" applyAlignment="1" applyProtection="1">
      <alignment horizontal="center" vertical="top" wrapText="1"/>
      <protection/>
    </xf>
    <xf numFmtId="0" fontId="26" fillId="0" borderId="0" xfId="53" applyFont="1" applyBorder="1" applyAlignment="1">
      <alignment horizontal="left" wrapText="1"/>
      <protection/>
    </xf>
    <xf numFmtId="0" fontId="25" fillId="0" borderId="49" xfId="44" applyFont="1" applyFill="1" applyBorder="1" applyAlignment="1" applyProtection="1">
      <alignment vertical="center" wrapText="1"/>
      <protection/>
    </xf>
    <xf numFmtId="0" fontId="25" fillId="0" borderId="54" xfId="53" applyFont="1" applyBorder="1" applyAlignment="1" applyProtection="1">
      <alignment horizontal="center" vertical="center" wrapText="1"/>
      <protection/>
    </xf>
    <xf numFmtId="0" fontId="25" fillId="0" borderId="55" xfId="53" applyFont="1" applyBorder="1" applyAlignment="1" applyProtection="1">
      <alignment horizontal="center" vertical="center" wrapText="1"/>
      <protection/>
    </xf>
    <xf numFmtId="0" fontId="25" fillId="0" borderId="56" xfId="53" applyFont="1" applyBorder="1" applyAlignment="1" applyProtection="1">
      <alignment horizontal="center" vertical="center" wrapText="1"/>
      <protection/>
    </xf>
    <xf numFmtId="0" fontId="28" fillId="0" borderId="49" xfId="53" applyFont="1" applyBorder="1" applyAlignment="1" applyProtection="1">
      <alignment horizontal="center" vertical="top" wrapText="1"/>
      <protection/>
    </xf>
    <xf numFmtId="0" fontId="28" fillId="0" borderId="11" xfId="53" applyFont="1" applyBorder="1" applyAlignment="1" applyProtection="1">
      <alignment horizontal="center" vertical="top" wrapText="1"/>
      <protection/>
    </xf>
    <xf numFmtId="0" fontId="26" fillId="0" borderId="53" xfId="53" applyFont="1" applyFill="1" applyBorder="1" applyAlignment="1" applyProtection="1">
      <alignment horizontal="center" vertical="center" textRotation="90" wrapText="1"/>
      <protection/>
    </xf>
    <xf numFmtId="0" fontId="26" fillId="0" borderId="49" xfId="53" applyFont="1" applyFill="1" applyBorder="1" applyAlignment="1" applyProtection="1">
      <alignment horizontal="center" vertical="center" textRotation="90" wrapText="1"/>
      <protection/>
    </xf>
    <xf numFmtId="0" fontId="26" fillId="0" borderId="52" xfId="53" applyFont="1" applyFill="1" applyBorder="1" applyAlignment="1" applyProtection="1">
      <alignment horizontal="center" vertical="center" textRotation="90" wrapText="1"/>
      <protection/>
    </xf>
    <xf numFmtId="0" fontId="26" fillId="0" borderId="57" xfId="53" applyFont="1" applyFill="1" applyBorder="1" applyAlignment="1" applyProtection="1">
      <alignment vertical="center" wrapText="1"/>
      <protection/>
    </xf>
    <xf numFmtId="0" fontId="26" fillId="0" borderId="58" xfId="53" applyFont="1" applyFill="1" applyBorder="1" applyAlignment="1" applyProtection="1">
      <alignment vertical="center" wrapText="1"/>
      <protection/>
    </xf>
    <xf numFmtId="0" fontId="26" fillId="0" borderId="59" xfId="53" applyFont="1" applyFill="1" applyBorder="1" applyAlignment="1" applyProtection="1">
      <alignment vertical="center" wrapText="1"/>
      <protection/>
    </xf>
    <xf numFmtId="0" fontId="25" fillId="0" borderId="60" xfId="53" applyFont="1" applyFill="1" applyBorder="1" applyAlignment="1" applyProtection="1">
      <alignment vertical="center" wrapText="1"/>
      <protection/>
    </xf>
    <xf numFmtId="0" fontId="25" fillId="0" borderId="61" xfId="53" applyFont="1" applyFill="1" applyBorder="1" applyAlignment="1" applyProtection="1">
      <alignment vertical="center" wrapText="1"/>
      <protection/>
    </xf>
    <xf numFmtId="0" fontId="25" fillId="0" borderId="62" xfId="53" applyFont="1" applyFill="1" applyBorder="1" applyAlignment="1" applyProtection="1">
      <alignment vertical="center" wrapText="1"/>
      <protection/>
    </xf>
    <xf numFmtId="0" fontId="25" fillId="0" borderId="15" xfId="53" applyFont="1" applyFill="1" applyBorder="1" applyAlignment="1" applyProtection="1">
      <alignment horizontal="left" vertical="center" wrapText="1"/>
      <protection/>
    </xf>
    <xf numFmtId="0" fontId="25" fillId="0" borderId="17" xfId="53" applyFont="1" applyFill="1" applyBorder="1" applyAlignment="1" applyProtection="1">
      <alignment horizontal="left" vertical="center" wrapText="1"/>
      <protection/>
    </xf>
    <xf numFmtId="0" fontId="25" fillId="0" borderId="16" xfId="53" applyFont="1" applyFill="1" applyBorder="1" applyAlignment="1" applyProtection="1">
      <alignment horizontal="left" vertical="center" wrapText="1"/>
      <protection/>
    </xf>
    <xf numFmtId="0" fontId="26" fillId="0" borderId="12" xfId="53" applyFont="1" applyFill="1" applyBorder="1" applyAlignment="1" applyProtection="1">
      <alignment vertical="center" wrapText="1"/>
      <protection/>
    </xf>
    <xf numFmtId="0" fontId="35" fillId="0" borderId="63" xfId="53" applyFont="1" applyFill="1" applyBorder="1" applyAlignment="1" applyProtection="1">
      <alignment horizontal="center" vertical="center" textRotation="90" wrapText="1"/>
      <protection/>
    </xf>
    <xf numFmtId="0" fontId="38" fillId="0" borderId="64" xfId="53" applyFont="1" applyBorder="1" applyProtection="1">
      <alignment/>
      <protection/>
    </xf>
    <xf numFmtId="0" fontId="38" fillId="0" borderId="65" xfId="53" applyFont="1" applyBorder="1" applyProtection="1">
      <alignment/>
      <protection/>
    </xf>
    <xf numFmtId="0" fontId="26" fillId="0" borderId="14" xfId="53" applyFont="1" applyFill="1" applyBorder="1" applyAlignment="1" applyProtection="1">
      <alignment vertical="center" wrapText="1"/>
      <protection/>
    </xf>
    <xf numFmtId="0" fontId="36" fillId="0" borderId="53" xfId="53" applyFont="1" applyFill="1" applyBorder="1" applyAlignment="1" applyProtection="1">
      <alignment horizontal="center" vertical="center" textRotation="90" wrapText="1"/>
      <protection/>
    </xf>
    <xf numFmtId="0" fontId="36" fillId="0" borderId="49" xfId="53" applyFont="1" applyFill="1" applyBorder="1" applyAlignment="1" applyProtection="1">
      <alignment horizontal="center" vertical="center" textRotation="90" wrapText="1"/>
      <protection/>
    </xf>
    <xf numFmtId="0" fontId="36" fillId="0" borderId="52" xfId="53" applyFont="1" applyFill="1" applyBorder="1" applyAlignment="1" applyProtection="1">
      <alignment horizontal="center" vertical="center" textRotation="90" wrapText="1"/>
      <protection/>
    </xf>
    <xf numFmtId="0" fontId="25" fillId="0" borderId="62" xfId="53" applyFont="1" applyFill="1" applyBorder="1" applyAlignment="1" applyProtection="1">
      <alignment horizontal="left" vertical="center" wrapText="1"/>
      <protection/>
    </xf>
    <xf numFmtId="0" fontId="0" fillId="0" borderId="0" xfId="53" applyFont="1" applyAlignment="1" applyProtection="1">
      <alignment horizontal="justify" wrapText="1"/>
      <protection locked="0"/>
    </xf>
    <xf numFmtId="0" fontId="35" fillId="0" borderId="66" xfId="53" applyFont="1" applyFill="1" applyBorder="1" applyAlignment="1" applyProtection="1">
      <alignment horizontal="center" vertical="center" textRotation="90" wrapText="1"/>
      <protection/>
    </xf>
    <xf numFmtId="0" fontId="35" fillId="0" borderId="49" xfId="53" applyFont="1" applyFill="1" applyBorder="1" applyAlignment="1" applyProtection="1">
      <alignment horizontal="center" vertical="center" textRotation="90" wrapText="1"/>
      <protection/>
    </xf>
    <xf numFmtId="0" fontId="35" fillId="0" borderId="67" xfId="53" applyFont="1" applyFill="1" applyBorder="1" applyAlignment="1" applyProtection="1">
      <alignment horizontal="center" vertical="center" textRotation="90" wrapText="1"/>
      <protection/>
    </xf>
    <xf numFmtId="0" fontId="35" fillId="0" borderId="52" xfId="53" applyFont="1" applyFill="1" applyBorder="1" applyAlignment="1" applyProtection="1">
      <alignment horizontal="center" vertical="center" textRotation="90" wrapText="1"/>
      <protection/>
    </xf>
    <xf numFmtId="0" fontId="26" fillId="0" borderId="16" xfId="53" applyFont="1" applyFill="1" applyBorder="1" applyAlignment="1" applyProtection="1">
      <alignment vertical="center" wrapText="1"/>
      <protection/>
    </xf>
    <xf numFmtId="0" fontId="26" fillId="0" borderId="0" xfId="44" applyFont="1" applyBorder="1" applyAlignment="1" applyProtection="1">
      <alignment horizontal="center" vertical="center"/>
      <protection locked="0"/>
    </xf>
    <xf numFmtId="0" fontId="35" fillId="0" borderId="53" xfId="53" applyFont="1" applyFill="1" applyBorder="1" applyAlignment="1" applyProtection="1">
      <alignment horizontal="center" vertical="center" textRotation="90" wrapText="1"/>
      <protection locked="0"/>
    </xf>
    <xf numFmtId="0" fontId="35" fillId="0" borderId="49" xfId="53" applyFont="1" applyFill="1" applyBorder="1" applyAlignment="1" applyProtection="1">
      <alignment horizontal="center" vertical="center" textRotation="90" wrapText="1"/>
      <protection locked="0"/>
    </xf>
    <xf numFmtId="0" fontId="35" fillId="0" borderId="52" xfId="53" applyFont="1" applyFill="1" applyBorder="1" applyAlignment="1" applyProtection="1">
      <alignment horizontal="center" vertical="center" textRotation="90" wrapText="1"/>
      <protection locked="0"/>
    </xf>
    <xf numFmtId="0" fontId="26" fillId="0" borderId="68" xfId="44" applyFont="1" applyBorder="1" applyAlignment="1" applyProtection="1">
      <alignment horizontal="left" vertical="center" wrapText="1" indent="2"/>
      <protection/>
    </xf>
    <xf numFmtId="164" fontId="26" fillId="0" borderId="27" xfId="44" applyNumberFormat="1" applyFont="1" applyFill="1" applyBorder="1" applyAlignment="1" applyProtection="1">
      <alignment horizontal="right" vertical="center" wrapText="1"/>
      <protection/>
    </xf>
    <xf numFmtId="164" fontId="26" fillId="0" borderId="43" xfId="44" applyNumberFormat="1" applyFont="1" applyFill="1" applyBorder="1" applyAlignment="1" applyProtection="1">
      <alignment horizontal="right" vertical="center" wrapText="1"/>
      <protection/>
    </xf>
    <xf numFmtId="0" fontId="26" fillId="0" borderId="69" xfId="44" applyFont="1" applyBorder="1" applyAlignment="1" applyProtection="1">
      <alignment horizontal="left" vertical="center" wrapText="1" indent="2"/>
      <protection/>
    </xf>
    <xf numFmtId="0" fontId="25" fillId="0" borderId="68" xfId="44" applyFont="1" applyBorder="1" applyAlignment="1" applyProtection="1">
      <alignment horizontal="left" vertical="center" wrapText="1" indent="1"/>
      <protection/>
    </xf>
    <xf numFmtId="0" fontId="26" fillId="0" borderId="70" xfId="44" applyFont="1" applyFill="1" applyBorder="1" applyAlignment="1" applyProtection="1">
      <alignment horizontal="center" vertical="center" wrapText="1"/>
      <protection/>
    </xf>
    <xf numFmtId="0" fontId="26" fillId="0" borderId="36" xfId="44" applyFont="1" applyFill="1" applyBorder="1" applyAlignment="1" applyProtection="1">
      <alignment horizontal="center" vertical="center" wrapText="1"/>
      <protection/>
    </xf>
    <xf numFmtId="0" fontId="26" fillId="0" borderId="71" xfId="44" applyFont="1" applyFill="1" applyBorder="1" applyAlignment="1" applyProtection="1">
      <alignment horizontal="left" vertical="center" wrapText="1"/>
      <protection/>
    </xf>
    <xf numFmtId="0" fontId="25" fillId="0" borderId="18" xfId="44" applyFont="1" applyBorder="1" applyAlignment="1" applyProtection="1">
      <alignment horizontal="center" vertical="center" wrapText="1"/>
      <protection/>
    </xf>
    <xf numFmtId="0" fontId="25" fillId="0" borderId="39" xfId="44" applyFont="1" applyFill="1" applyBorder="1" applyAlignment="1" applyProtection="1">
      <alignment horizontal="left" vertical="center" wrapText="1" indent="1"/>
      <protection/>
    </xf>
    <xf numFmtId="0" fontId="25" fillId="0" borderId="72" xfId="44" applyFont="1" applyBorder="1" applyAlignment="1" applyProtection="1">
      <alignment horizontal="center" vertical="center" wrapText="1"/>
      <protection/>
    </xf>
    <xf numFmtId="0" fontId="25" fillId="0" borderId="73" xfId="44" applyFont="1" applyBorder="1" applyAlignment="1" applyProtection="1">
      <alignment horizontal="center" vertical="center" wrapText="1"/>
      <protection/>
    </xf>
    <xf numFmtId="0" fontId="26" fillId="25" borderId="74" xfId="44" applyFont="1" applyFill="1" applyBorder="1" applyAlignment="1" applyProtection="1">
      <alignment horizontal="center" vertical="center" wrapText="1"/>
      <protection/>
    </xf>
    <xf numFmtId="0" fontId="26" fillId="0" borderId="75" xfId="44" applyFont="1" applyBorder="1" applyAlignment="1" applyProtection="1">
      <alignment horizontal="left" vertical="center" wrapText="1" indent="1"/>
      <protection/>
    </xf>
    <xf numFmtId="3" fontId="26" fillId="0" borderId="41" xfId="44" applyNumberFormat="1" applyFont="1" applyFill="1" applyBorder="1" applyAlignment="1" applyProtection="1">
      <alignment horizontal="right" vertical="center"/>
      <protection/>
    </xf>
    <xf numFmtId="0" fontId="34" fillId="0" borderId="0" xfId="44" applyFont="1" applyBorder="1" applyAlignment="1" applyProtection="1">
      <alignment horizontal="center"/>
      <protection locked="0"/>
    </xf>
    <xf numFmtId="0" fontId="1" fillId="0" borderId="0" xfId="44" applyFont="1" applyBorder="1" applyAlignment="1" applyProtection="1">
      <alignment horizontal="center" wrapText="1"/>
      <protection locked="0"/>
    </xf>
    <xf numFmtId="0" fontId="28" fillId="0" borderId="68" xfId="44" applyFont="1" applyBorder="1" applyAlignment="1" applyProtection="1">
      <alignment horizontal="left" vertical="center" wrapText="1"/>
      <protection/>
    </xf>
    <xf numFmtId="0" fontId="26" fillId="0" borderId="0" xfId="44" applyFont="1" applyBorder="1" applyAlignment="1" applyProtection="1">
      <alignment horizontal="left" wrapText="1"/>
      <protection locked="0"/>
    </xf>
    <xf numFmtId="0" fontId="26" fillId="0" borderId="69" xfId="44" applyFont="1" applyBorder="1" applyAlignment="1" applyProtection="1">
      <alignment horizontal="center" vertical="center" wrapText="1"/>
      <protection/>
    </xf>
    <xf numFmtId="0" fontId="28" fillId="0" borderId="68" xfId="44" applyFont="1" applyBorder="1" applyAlignment="1" applyProtection="1">
      <alignment horizontal="center" vertical="top" wrapText="1"/>
      <protection/>
    </xf>
    <xf numFmtId="0" fontId="28" fillId="0" borderId="20" xfId="44" applyFont="1" applyBorder="1" applyAlignment="1" applyProtection="1">
      <alignment horizontal="left" vertical="center" wrapText="1"/>
      <protection/>
    </xf>
    <xf numFmtId="0" fontId="28" fillId="0" borderId="76" xfId="44" applyFont="1" applyBorder="1" applyAlignment="1" applyProtection="1">
      <alignment horizontal="left" vertical="center" wrapText="1"/>
      <protection/>
    </xf>
    <xf numFmtId="0" fontId="28" fillId="0" borderId="77" xfId="44" applyFont="1" applyBorder="1" applyAlignment="1" applyProtection="1">
      <alignment horizontal="left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-kd\KWESTURA\BUDZETY\PLANY\KOR%20PLANU%202010%20PLAN%202011\MNIWS\plan_R-F_na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iał I"/>
      <sheetName val="dzial II"/>
      <sheetName val="dział III"/>
      <sheetName val="dzial IV "/>
      <sheetName val="dział V"/>
    </sheetNames>
    <sheetDataSet>
      <sheetData sheetId="0">
        <row r="54">
          <cell r="F54">
            <v>170.4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="75" zoomScaleNormal="75" zoomScalePageLayoutView="0" workbookViewId="0" topLeftCell="A37">
      <selection activeCell="H52" sqref="H52"/>
    </sheetView>
  </sheetViews>
  <sheetFormatPr defaultColWidth="9.140625" defaultRowHeight="12.75"/>
  <cols>
    <col min="1" max="1" width="6.8515625" style="0" customWidth="1"/>
    <col min="2" max="2" width="7.421875" style="0" customWidth="1"/>
    <col min="3" max="3" width="59.00390625" style="0" customWidth="1"/>
    <col min="4" max="4" width="7.57421875" style="0" customWidth="1"/>
    <col min="5" max="5" width="16.57421875" style="0" customWidth="1"/>
    <col min="6" max="6" width="17.421875" style="0" hidden="1" customWidth="1"/>
    <col min="7" max="7" width="17.7109375" style="0" hidden="1" customWidth="1"/>
    <col min="8" max="8" width="17.7109375" style="0" customWidth="1"/>
    <col min="9" max="9" width="10.421875" style="0" bestFit="1" customWidth="1"/>
  </cols>
  <sheetData>
    <row r="1" spans="1:5" ht="12.75">
      <c r="A1" s="213" t="s">
        <v>49</v>
      </c>
      <c r="B1" s="213"/>
      <c r="C1" s="213"/>
      <c r="D1" s="1"/>
      <c r="E1" s="2"/>
    </row>
    <row r="2" spans="1:5" ht="12.75">
      <c r="A2" s="214" t="s">
        <v>50</v>
      </c>
      <c r="B2" s="214"/>
      <c r="C2" s="214"/>
      <c r="D2" s="58"/>
      <c r="E2" s="59"/>
    </row>
    <row r="3" spans="1:5" ht="12.75">
      <c r="A3" s="212" t="s">
        <v>150</v>
      </c>
      <c r="B3" s="212"/>
      <c r="C3" s="212"/>
      <c r="D3" s="212"/>
      <c r="E3" s="212"/>
    </row>
    <row r="4" spans="1:5" ht="12.75">
      <c r="A4" s="211" t="s">
        <v>116</v>
      </c>
      <c r="B4" s="211"/>
      <c r="C4" s="211"/>
      <c r="D4" s="211"/>
      <c r="E4" s="211"/>
    </row>
    <row r="5" spans="1:5" ht="20.25">
      <c r="A5" s="215" t="s">
        <v>182</v>
      </c>
      <c r="B5" s="215"/>
      <c r="C5" s="215"/>
      <c r="D5" s="215"/>
      <c r="E5" s="215"/>
    </row>
    <row r="6" spans="1:5" ht="18.75">
      <c r="A6" s="4"/>
      <c r="B6" s="4"/>
      <c r="C6" s="4"/>
      <c r="D6" s="4"/>
      <c r="E6" s="60"/>
    </row>
    <row r="7" spans="1:5" ht="15.75">
      <c r="A7" s="216" t="s">
        <v>152</v>
      </c>
      <c r="B7" s="216"/>
      <c r="C7" s="216"/>
      <c r="D7" s="216"/>
      <c r="E7" s="59"/>
    </row>
    <row r="8" spans="1:5" ht="16.5" thickBot="1">
      <c r="A8" s="5" t="s">
        <v>51</v>
      </c>
      <c r="B8" s="61"/>
      <c r="C8" s="61"/>
      <c r="D8" s="62"/>
      <c r="E8" s="63"/>
    </row>
    <row r="9" spans="1:8" ht="31.5">
      <c r="A9" s="199" t="s">
        <v>26</v>
      </c>
      <c r="B9" s="200"/>
      <c r="C9" s="200"/>
      <c r="D9" s="200"/>
      <c r="E9" s="156" t="s">
        <v>135</v>
      </c>
      <c r="F9" s="12" t="s">
        <v>176</v>
      </c>
      <c r="G9" s="138" t="s">
        <v>178</v>
      </c>
      <c r="H9" s="138" t="s">
        <v>178</v>
      </c>
    </row>
    <row r="10" spans="1:8" ht="15">
      <c r="A10" s="201">
        <v>1</v>
      </c>
      <c r="B10" s="202"/>
      <c r="C10" s="202"/>
      <c r="D10" s="202"/>
      <c r="E10" s="146">
        <v>2</v>
      </c>
      <c r="F10" s="64">
        <v>3</v>
      </c>
      <c r="G10" s="139">
        <v>4</v>
      </c>
      <c r="H10" s="139">
        <v>4</v>
      </c>
    </row>
    <row r="11" spans="1:8" ht="18.75">
      <c r="A11" s="217" t="s">
        <v>153</v>
      </c>
      <c r="B11" s="218"/>
      <c r="C11" s="218"/>
      <c r="D11" s="8" t="s">
        <v>8</v>
      </c>
      <c r="E11" s="147">
        <f>E12+E31</f>
        <v>142949.4</v>
      </c>
      <c r="F11" s="157">
        <f>F12+F31</f>
        <v>143884.39999999997</v>
      </c>
      <c r="G11" s="140">
        <f>G12+G31</f>
        <v>143884.39999999997</v>
      </c>
      <c r="H11" s="140">
        <f>H12+H31</f>
        <v>143842</v>
      </c>
    </row>
    <row r="12" spans="1:8" ht="15.75">
      <c r="A12" s="209" t="s">
        <v>154</v>
      </c>
      <c r="B12" s="210"/>
      <c r="C12" s="210"/>
      <c r="D12" s="8" t="s">
        <v>11</v>
      </c>
      <c r="E12" s="148">
        <f>E13+E20+E29+E30</f>
        <v>134026.6</v>
      </c>
      <c r="F12" s="158">
        <f>F13+F20+F29+F30</f>
        <v>132957.49999999997</v>
      </c>
      <c r="G12" s="141">
        <f>G13+G20+G29+G30</f>
        <v>132957.49999999997</v>
      </c>
      <c r="H12" s="141">
        <f>H13+H20+H29+H30</f>
        <v>134919.2</v>
      </c>
    </row>
    <row r="13" spans="1:9" ht="24" customHeight="1">
      <c r="A13" s="207" t="s">
        <v>117</v>
      </c>
      <c r="B13" s="208"/>
      <c r="C13" s="208"/>
      <c r="D13" s="8" t="s">
        <v>13</v>
      </c>
      <c r="E13" s="149">
        <f>E14+E15+E16+E18</f>
        <v>129245.1</v>
      </c>
      <c r="F13" s="159">
        <f>F14+F15+F16+F18</f>
        <v>127592.09999999999</v>
      </c>
      <c r="G13" s="159">
        <f>G14+G15+G16+G18</f>
        <v>127592.09999999999</v>
      </c>
      <c r="H13" s="159">
        <f>H14+H15+H16+H18</f>
        <v>129245.1</v>
      </c>
      <c r="I13" s="131"/>
    </row>
    <row r="14" spans="1:8" ht="24" customHeight="1">
      <c r="A14" s="205" t="s">
        <v>30</v>
      </c>
      <c r="B14" s="206" t="s">
        <v>137</v>
      </c>
      <c r="C14" s="219"/>
      <c r="D14" s="8" t="s">
        <v>16</v>
      </c>
      <c r="E14" s="150">
        <v>72078.9</v>
      </c>
      <c r="F14" s="69">
        <v>72078.9</v>
      </c>
      <c r="G14" s="143">
        <v>72078.9</v>
      </c>
      <c r="H14" s="143">
        <v>72078.9</v>
      </c>
    </row>
    <row r="15" spans="1:8" ht="24" customHeight="1">
      <c r="A15" s="205"/>
      <c r="B15" s="206" t="s">
        <v>52</v>
      </c>
      <c r="C15" s="206"/>
      <c r="D15" s="8" t="s">
        <v>18</v>
      </c>
      <c r="E15" s="150">
        <v>150</v>
      </c>
      <c r="F15" s="69">
        <v>150</v>
      </c>
      <c r="G15" s="143">
        <v>150</v>
      </c>
      <c r="H15" s="143">
        <v>150</v>
      </c>
    </row>
    <row r="16" spans="1:8" ht="24" customHeight="1">
      <c r="A16" s="205"/>
      <c r="B16" s="206" t="s">
        <v>53</v>
      </c>
      <c r="C16" s="206"/>
      <c r="D16" s="8" t="s">
        <v>20</v>
      </c>
      <c r="E16" s="150">
        <v>51052.1</v>
      </c>
      <c r="F16" s="69">
        <v>49529.8</v>
      </c>
      <c r="G16" s="143">
        <v>49529.8</v>
      </c>
      <c r="H16" s="143">
        <f>E16</f>
        <v>51052.1</v>
      </c>
    </row>
    <row r="17" spans="1:8" ht="24" customHeight="1">
      <c r="A17" s="205"/>
      <c r="B17" s="9" t="s">
        <v>5</v>
      </c>
      <c r="C17" s="9" t="s">
        <v>54</v>
      </c>
      <c r="D17" s="8" t="s">
        <v>22</v>
      </c>
      <c r="E17" s="150">
        <v>42052.1</v>
      </c>
      <c r="F17" s="69">
        <v>41757.7</v>
      </c>
      <c r="G17" s="143">
        <v>41757.7</v>
      </c>
      <c r="H17" s="143">
        <f>E17</f>
        <v>42052.1</v>
      </c>
    </row>
    <row r="18" spans="1:8" ht="24" customHeight="1">
      <c r="A18" s="205"/>
      <c r="B18" s="220" t="s">
        <v>55</v>
      </c>
      <c r="C18" s="220"/>
      <c r="D18" s="8" t="s">
        <v>37</v>
      </c>
      <c r="E18" s="151">
        <v>5964.1</v>
      </c>
      <c r="F18" s="161">
        <v>5833.4</v>
      </c>
      <c r="G18" s="144">
        <v>5833.4</v>
      </c>
      <c r="H18" s="144">
        <f>E18</f>
        <v>5964.1</v>
      </c>
    </row>
    <row r="19" spans="1:8" ht="24" customHeight="1">
      <c r="A19" s="205"/>
      <c r="B19" s="152" t="s">
        <v>5</v>
      </c>
      <c r="C19" s="153" t="s">
        <v>115</v>
      </c>
      <c r="D19" s="154" t="s">
        <v>40</v>
      </c>
      <c r="E19" s="151"/>
      <c r="F19" s="161"/>
      <c r="G19" s="144"/>
      <c r="H19" s="144"/>
    </row>
    <row r="20" spans="1:8" ht="24" customHeight="1">
      <c r="A20" s="207" t="s">
        <v>125</v>
      </c>
      <c r="B20" s="208"/>
      <c r="C20" s="208"/>
      <c r="D20" s="8">
        <v>10</v>
      </c>
      <c r="E20" s="148">
        <f>E21+E22+E23+E25+E26+E27</f>
        <v>3811.5</v>
      </c>
      <c r="F20" s="158">
        <f>F21+F22+F23+F25+F26+F27</f>
        <v>4704.099999999999</v>
      </c>
      <c r="G20" s="141">
        <v>4704.1</v>
      </c>
      <c r="H20" s="141">
        <f>F20</f>
        <v>4704.099999999999</v>
      </c>
    </row>
    <row r="21" spans="1:9" ht="24" customHeight="1">
      <c r="A21" s="205" t="s">
        <v>30</v>
      </c>
      <c r="B21" s="206" t="s">
        <v>56</v>
      </c>
      <c r="C21" s="206"/>
      <c r="D21" s="155">
        <v>11</v>
      </c>
      <c r="E21" s="150">
        <v>2473</v>
      </c>
      <c r="F21" s="69">
        <v>2891.3</v>
      </c>
      <c r="G21" s="143">
        <v>2891.3</v>
      </c>
      <c r="H21" s="141">
        <f>F21</f>
        <v>2891.3</v>
      </c>
      <c r="I21" s="131"/>
    </row>
    <row r="22" spans="1:8" ht="24" customHeight="1">
      <c r="A22" s="205"/>
      <c r="B22" s="206" t="s">
        <v>111</v>
      </c>
      <c r="C22" s="206"/>
      <c r="D22" s="155">
        <v>12</v>
      </c>
      <c r="E22" s="150">
        <v>971.5</v>
      </c>
      <c r="F22" s="69">
        <v>1446.1</v>
      </c>
      <c r="G22" s="143">
        <v>1446.1</v>
      </c>
      <c r="H22" s="141">
        <f>F22</f>
        <v>1446.1</v>
      </c>
    </row>
    <row r="23" spans="1:8" ht="24" customHeight="1">
      <c r="A23" s="205"/>
      <c r="B23" s="206" t="s">
        <v>57</v>
      </c>
      <c r="C23" s="206"/>
      <c r="D23" s="8">
        <v>13</v>
      </c>
      <c r="E23" s="150"/>
      <c r="F23" s="69"/>
      <c r="G23" s="143"/>
      <c r="H23" s="143"/>
    </row>
    <row r="24" spans="1:8" ht="24" customHeight="1">
      <c r="A24" s="205"/>
      <c r="B24" s="14" t="s">
        <v>5</v>
      </c>
      <c r="C24" s="14" t="s">
        <v>130</v>
      </c>
      <c r="D24" s="155">
        <v>14</v>
      </c>
      <c r="E24" s="150"/>
      <c r="F24" s="69"/>
      <c r="G24" s="143"/>
      <c r="H24" s="143"/>
    </row>
    <row r="25" spans="1:8" ht="24" customHeight="1">
      <c r="A25" s="205"/>
      <c r="B25" s="206" t="s">
        <v>58</v>
      </c>
      <c r="C25" s="206"/>
      <c r="D25" s="8">
        <v>15</v>
      </c>
      <c r="E25" s="150"/>
      <c r="F25" s="69"/>
      <c r="G25" s="143"/>
      <c r="H25" s="143"/>
    </row>
    <row r="26" spans="1:8" ht="24" customHeight="1">
      <c r="A26" s="205"/>
      <c r="B26" s="222" t="s">
        <v>59</v>
      </c>
      <c r="C26" s="222"/>
      <c r="D26" s="155">
        <v>16</v>
      </c>
      <c r="E26" s="150"/>
      <c r="F26" s="69"/>
      <c r="G26" s="143"/>
      <c r="H26" s="143"/>
    </row>
    <row r="27" spans="1:8" ht="24" customHeight="1">
      <c r="A27" s="205"/>
      <c r="B27" s="206" t="s">
        <v>55</v>
      </c>
      <c r="C27" s="206"/>
      <c r="D27" s="8">
        <v>17</v>
      </c>
      <c r="E27" s="150">
        <v>367</v>
      </c>
      <c r="F27" s="69">
        <v>366.7</v>
      </c>
      <c r="G27" s="143">
        <v>366.7</v>
      </c>
      <c r="H27" s="143">
        <f>F27</f>
        <v>366.7</v>
      </c>
    </row>
    <row r="28" spans="1:8" ht="24" customHeight="1">
      <c r="A28" s="205"/>
      <c r="B28" s="152" t="s">
        <v>5</v>
      </c>
      <c r="C28" s="153" t="s">
        <v>115</v>
      </c>
      <c r="D28" s="155">
        <v>18</v>
      </c>
      <c r="E28" s="150"/>
      <c r="F28" s="69"/>
      <c r="G28" s="143"/>
      <c r="H28" s="143"/>
    </row>
    <row r="29" spans="1:8" ht="24" customHeight="1">
      <c r="A29" s="207" t="s">
        <v>60</v>
      </c>
      <c r="B29" s="208"/>
      <c r="C29" s="208"/>
      <c r="D29" s="8">
        <v>19</v>
      </c>
      <c r="E29" s="150"/>
      <c r="F29" s="69"/>
      <c r="G29" s="143"/>
      <c r="H29" s="143"/>
    </row>
    <row r="30" spans="1:8" ht="24" customHeight="1">
      <c r="A30" s="207" t="s">
        <v>61</v>
      </c>
      <c r="B30" s="208"/>
      <c r="C30" s="208"/>
      <c r="D30" s="8">
        <v>20</v>
      </c>
      <c r="E30" s="150">
        <v>970</v>
      </c>
      <c r="F30" s="69">
        <v>661.3</v>
      </c>
      <c r="G30" s="143">
        <v>661.3</v>
      </c>
      <c r="H30" s="143">
        <f>E30</f>
        <v>970</v>
      </c>
    </row>
    <row r="31" spans="1:8" ht="24" customHeight="1">
      <c r="A31" s="209" t="s">
        <v>155</v>
      </c>
      <c r="B31" s="210"/>
      <c r="C31" s="210"/>
      <c r="D31" s="8">
        <v>21</v>
      </c>
      <c r="E31" s="149">
        <f>E32+E33</f>
        <v>8922.8</v>
      </c>
      <c r="F31" s="159">
        <f>F32+F33</f>
        <v>10926.9</v>
      </c>
      <c r="G31" s="142">
        <f>G32+G33</f>
        <v>10926.9</v>
      </c>
      <c r="H31" s="142">
        <f>H32+H33</f>
        <v>8922.8</v>
      </c>
    </row>
    <row r="32" spans="1:8" ht="24" customHeight="1">
      <c r="A32" s="207" t="s">
        <v>62</v>
      </c>
      <c r="B32" s="208"/>
      <c r="C32" s="208"/>
      <c r="D32" s="8">
        <v>22</v>
      </c>
      <c r="E32" s="150"/>
      <c r="F32" s="69"/>
      <c r="G32" s="143"/>
      <c r="H32" s="143"/>
    </row>
    <row r="33" spans="1:8" ht="24" customHeight="1" thickBot="1">
      <c r="A33" s="203" t="s">
        <v>63</v>
      </c>
      <c r="B33" s="204"/>
      <c r="C33" s="204"/>
      <c r="D33" s="10">
        <v>23</v>
      </c>
      <c r="E33" s="162">
        <v>8922.8</v>
      </c>
      <c r="F33" s="163">
        <v>10926.9</v>
      </c>
      <c r="G33" s="145">
        <v>10926.9</v>
      </c>
      <c r="H33" s="145">
        <f>E33</f>
        <v>8922.8</v>
      </c>
    </row>
    <row r="34" spans="1:5" ht="15.75">
      <c r="A34" s="73"/>
      <c r="B34" s="73"/>
      <c r="C34" s="73"/>
      <c r="D34" s="74"/>
      <c r="E34" s="75"/>
    </row>
    <row r="35" spans="1:6" ht="15.75" customHeight="1">
      <c r="A35" s="230" t="s">
        <v>156</v>
      </c>
      <c r="B35" s="230"/>
      <c r="C35" s="230"/>
      <c r="D35" s="230"/>
      <c r="E35" s="230"/>
      <c r="F35" s="230"/>
    </row>
    <row r="36" spans="1:5" ht="16.5" thickBot="1">
      <c r="A36" s="11"/>
      <c r="B36" s="11"/>
      <c r="C36" s="11"/>
      <c r="D36" s="11"/>
      <c r="E36" s="63"/>
    </row>
    <row r="37" spans="1:8" ht="31.5">
      <c r="A37" s="231" t="s">
        <v>26</v>
      </c>
      <c r="B37" s="232"/>
      <c r="C37" s="232"/>
      <c r="D37" s="232"/>
      <c r="E37" s="156" t="s">
        <v>131</v>
      </c>
      <c r="F37" s="12" t="s">
        <v>176</v>
      </c>
      <c r="G37" s="138" t="s">
        <v>178</v>
      </c>
      <c r="H37" s="138" t="s">
        <v>178</v>
      </c>
    </row>
    <row r="38" spans="1:8" ht="18.75" customHeight="1">
      <c r="A38" s="235">
        <v>1</v>
      </c>
      <c r="B38" s="236"/>
      <c r="C38" s="236"/>
      <c r="D38" s="236"/>
      <c r="E38" s="146">
        <v>2</v>
      </c>
      <c r="F38" s="64">
        <v>3</v>
      </c>
      <c r="G38" s="164">
        <v>4</v>
      </c>
      <c r="H38" s="164">
        <v>4</v>
      </c>
    </row>
    <row r="39" spans="1:8" ht="18.75" customHeight="1">
      <c r="A39" s="223" t="s">
        <v>157</v>
      </c>
      <c r="B39" s="224"/>
      <c r="C39" s="224"/>
      <c r="D39" s="13">
        <v>24</v>
      </c>
      <c r="E39" s="172">
        <f>E40+E57</f>
        <v>142905.6</v>
      </c>
      <c r="F39" s="65">
        <f>F40+F57</f>
        <v>143925.09999999998</v>
      </c>
      <c r="G39" s="165">
        <f>G40+G57</f>
        <v>144462.9</v>
      </c>
      <c r="H39" s="165">
        <f>H40+H57</f>
        <v>143925.09999999998</v>
      </c>
    </row>
    <row r="40" spans="1:8" ht="18.75" customHeight="1">
      <c r="A40" s="209" t="s">
        <v>158</v>
      </c>
      <c r="B40" s="210"/>
      <c r="C40" s="210"/>
      <c r="D40" s="13">
        <v>25</v>
      </c>
      <c r="E40" s="173">
        <f>E52</f>
        <v>134665.1</v>
      </c>
      <c r="F40" s="66">
        <f>F52</f>
        <v>134363.09999999998</v>
      </c>
      <c r="G40" s="166">
        <f>G52</f>
        <v>134900.9</v>
      </c>
      <c r="H40" s="166">
        <f>H52</f>
        <v>134363.09999999998</v>
      </c>
    </row>
    <row r="41" spans="1:8" ht="18.75" customHeight="1">
      <c r="A41" s="221" t="s">
        <v>64</v>
      </c>
      <c r="B41" s="206"/>
      <c r="C41" s="206"/>
      <c r="D41" s="13">
        <v>26</v>
      </c>
      <c r="E41" s="174">
        <v>3345</v>
      </c>
      <c r="F41" s="67">
        <v>3049.3</v>
      </c>
      <c r="G41" s="167">
        <v>3050</v>
      </c>
      <c r="H41" s="167">
        <f>F41</f>
        <v>3049.3</v>
      </c>
    </row>
    <row r="42" spans="1:8" ht="18.75" customHeight="1">
      <c r="A42" s="221" t="s">
        <v>65</v>
      </c>
      <c r="B42" s="206"/>
      <c r="C42" s="206"/>
      <c r="D42" s="13">
        <v>27</v>
      </c>
      <c r="E42" s="174">
        <v>7736.4</v>
      </c>
      <c r="F42" s="67">
        <v>8197.1</v>
      </c>
      <c r="G42" s="167">
        <v>8197.1</v>
      </c>
      <c r="H42" s="167">
        <f aca="true" t="shared" si="0" ref="H42:H49">F42</f>
        <v>8197.1</v>
      </c>
    </row>
    <row r="43" spans="1:8" ht="18.75" customHeight="1">
      <c r="A43" s="221" t="s">
        <v>66</v>
      </c>
      <c r="B43" s="206"/>
      <c r="C43" s="206"/>
      <c r="D43" s="13">
        <v>28</v>
      </c>
      <c r="E43" s="174">
        <v>11205.1</v>
      </c>
      <c r="F43" s="67">
        <v>10473.5</v>
      </c>
      <c r="G43" s="167">
        <v>11000</v>
      </c>
      <c r="H43" s="167">
        <f t="shared" si="0"/>
        <v>10473.5</v>
      </c>
    </row>
    <row r="44" spans="1:8" ht="18.75" customHeight="1">
      <c r="A44" s="221" t="s">
        <v>67</v>
      </c>
      <c r="B44" s="206"/>
      <c r="C44" s="206"/>
      <c r="D44" s="13">
        <v>29</v>
      </c>
      <c r="E44" s="174">
        <v>167.1</v>
      </c>
      <c r="F44" s="67">
        <v>250.7</v>
      </c>
      <c r="G44" s="167">
        <v>250.7</v>
      </c>
      <c r="H44" s="167">
        <f t="shared" si="0"/>
        <v>250.7</v>
      </c>
    </row>
    <row r="45" spans="1:8" ht="18.75" customHeight="1">
      <c r="A45" s="221" t="s">
        <v>68</v>
      </c>
      <c r="B45" s="206"/>
      <c r="C45" s="206"/>
      <c r="D45" s="13">
        <v>30</v>
      </c>
      <c r="E45" s="174">
        <v>89876.8</v>
      </c>
      <c r="F45" s="67">
        <v>90533.2</v>
      </c>
      <c r="G45" s="167">
        <v>90533.2</v>
      </c>
      <c r="H45" s="167">
        <f t="shared" si="0"/>
        <v>90533.2</v>
      </c>
    </row>
    <row r="46" spans="1:8" ht="36" customHeight="1">
      <c r="A46" s="179" t="s">
        <v>69</v>
      </c>
      <c r="B46" s="225" t="s">
        <v>174</v>
      </c>
      <c r="C46" s="225"/>
      <c r="D46" s="175">
        <v>31</v>
      </c>
      <c r="E46" s="174">
        <v>83692.7</v>
      </c>
      <c r="F46" s="67">
        <v>84115.2</v>
      </c>
      <c r="G46" s="167">
        <v>84115.2</v>
      </c>
      <c r="H46" s="167">
        <f t="shared" si="0"/>
        <v>84115.2</v>
      </c>
    </row>
    <row r="47" spans="1:8" ht="18.75" customHeight="1">
      <c r="A47" s="221" t="s">
        <v>70</v>
      </c>
      <c r="B47" s="206"/>
      <c r="C47" s="206"/>
      <c r="D47" s="13">
        <v>32</v>
      </c>
      <c r="E47" s="174">
        <v>18373.8</v>
      </c>
      <c r="F47" s="67">
        <v>18865.5</v>
      </c>
      <c r="G47" s="167">
        <v>18865.5</v>
      </c>
      <c r="H47" s="167">
        <f t="shared" si="0"/>
        <v>18865.5</v>
      </c>
    </row>
    <row r="48" spans="1:8" ht="18.75" customHeight="1">
      <c r="A48" s="221" t="s">
        <v>71</v>
      </c>
      <c r="B48" s="206"/>
      <c r="C48" s="206"/>
      <c r="D48" s="13">
        <v>33</v>
      </c>
      <c r="E48" s="174">
        <v>3960.9</v>
      </c>
      <c r="F48" s="67">
        <v>3783</v>
      </c>
      <c r="G48" s="167">
        <f>3800-6.4</f>
        <v>3793.6</v>
      </c>
      <c r="H48" s="167">
        <f t="shared" si="0"/>
        <v>3783</v>
      </c>
    </row>
    <row r="49" spans="1:8" ht="27.75" customHeight="1">
      <c r="A49" s="160" t="s">
        <v>5</v>
      </c>
      <c r="B49" s="206" t="s">
        <v>72</v>
      </c>
      <c r="C49" s="206"/>
      <c r="D49" s="13">
        <v>34</v>
      </c>
      <c r="E49" s="174">
        <v>849.2</v>
      </c>
      <c r="F49" s="67">
        <v>729.4</v>
      </c>
      <c r="G49" s="167">
        <f>849.2</f>
        <v>849.2</v>
      </c>
      <c r="H49" s="167">
        <f t="shared" si="0"/>
        <v>729.4</v>
      </c>
    </row>
    <row r="50" spans="1:8" ht="18.75" customHeight="1">
      <c r="A50" s="221" t="s">
        <v>147</v>
      </c>
      <c r="B50" s="206"/>
      <c r="C50" s="206"/>
      <c r="D50" s="13">
        <v>35</v>
      </c>
      <c r="E50" s="176">
        <f>E41+E42+E43+E44+E45+E47+E48</f>
        <v>134665.1</v>
      </c>
      <c r="F50" s="68">
        <f>F41+F42+F43+F44+F45+F47+F48</f>
        <v>135152.3</v>
      </c>
      <c r="G50" s="68">
        <f>G41+G42+G43+G44+G45+G47+G48</f>
        <v>135690.1</v>
      </c>
      <c r="H50" s="68">
        <f>H41+H42+H43+H44+H45+H47+H48</f>
        <v>135152.3</v>
      </c>
    </row>
    <row r="51" spans="1:9" ht="18.75" customHeight="1">
      <c r="A51" s="228" t="s">
        <v>73</v>
      </c>
      <c r="B51" s="229"/>
      <c r="C51" s="229"/>
      <c r="D51" s="13">
        <v>36</v>
      </c>
      <c r="E51" s="150"/>
      <c r="F51" s="69">
        <v>-789.2</v>
      </c>
      <c r="G51" s="168">
        <f>F51</f>
        <v>-789.2</v>
      </c>
      <c r="H51" s="168">
        <f>G51</f>
        <v>-789.2</v>
      </c>
      <c r="I51" s="131"/>
    </row>
    <row r="52" spans="1:8" ht="18.75" customHeight="1">
      <c r="A52" s="233" t="s">
        <v>148</v>
      </c>
      <c r="B52" s="234"/>
      <c r="C52" s="234"/>
      <c r="D52" s="13">
        <v>37</v>
      </c>
      <c r="E52" s="173">
        <f>E50+E51</f>
        <v>134665.1</v>
      </c>
      <c r="F52" s="66">
        <f>F50+F51</f>
        <v>134363.09999999998</v>
      </c>
      <c r="G52" s="166">
        <f>G50+G51</f>
        <v>134900.9</v>
      </c>
      <c r="H52" s="166">
        <f>H50+H51</f>
        <v>134363.09999999998</v>
      </c>
    </row>
    <row r="53" spans="1:8" ht="18.75" customHeight="1">
      <c r="A53" s="205" t="s">
        <v>30</v>
      </c>
      <c r="B53" s="206" t="s">
        <v>74</v>
      </c>
      <c r="C53" s="206"/>
      <c r="D53" s="13">
        <v>38</v>
      </c>
      <c r="E53" s="177">
        <v>130853.6</v>
      </c>
      <c r="F53" s="70">
        <f>F52-F55</f>
        <v>129658.99999999997</v>
      </c>
      <c r="G53" s="169">
        <f>G52-G55</f>
        <v>130196.79999999999</v>
      </c>
      <c r="H53" s="169">
        <f>H52-H55</f>
        <v>129658.99999999997</v>
      </c>
    </row>
    <row r="54" spans="1:9" ht="18.75" customHeight="1">
      <c r="A54" s="205"/>
      <c r="B54" s="14" t="s">
        <v>69</v>
      </c>
      <c r="C54" s="14" t="s">
        <v>140</v>
      </c>
      <c r="D54" s="13">
        <v>39</v>
      </c>
      <c r="E54" s="177">
        <v>170.4</v>
      </c>
      <c r="F54" s="70">
        <v>170.4</v>
      </c>
      <c r="G54" s="169">
        <v>170.4</v>
      </c>
      <c r="H54" s="169">
        <v>170.4</v>
      </c>
      <c r="I54" s="131"/>
    </row>
    <row r="55" spans="1:8" ht="18.75" customHeight="1">
      <c r="A55" s="205"/>
      <c r="B55" s="206" t="s">
        <v>75</v>
      </c>
      <c r="C55" s="206"/>
      <c r="D55" s="13">
        <v>40</v>
      </c>
      <c r="E55" s="177">
        <v>3811.5</v>
      </c>
      <c r="F55" s="70">
        <v>4704.1</v>
      </c>
      <c r="G55" s="169">
        <v>4704.1</v>
      </c>
      <c r="H55" s="169">
        <f>F55</f>
        <v>4704.1</v>
      </c>
    </row>
    <row r="56" spans="1:8" ht="18.75" customHeight="1">
      <c r="A56" s="205"/>
      <c r="B56" s="206" t="s">
        <v>76</v>
      </c>
      <c r="C56" s="206"/>
      <c r="D56" s="13">
        <v>41</v>
      </c>
      <c r="E56" s="174"/>
      <c r="F56" s="67"/>
      <c r="G56" s="167"/>
      <c r="H56" s="167"/>
    </row>
    <row r="57" spans="1:8" ht="18.75" customHeight="1">
      <c r="A57" s="209" t="s">
        <v>159</v>
      </c>
      <c r="B57" s="210"/>
      <c r="C57" s="210"/>
      <c r="D57" s="13">
        <v>42</v>
      </c>
      <c r="E57" s="178">
        <f>E58+E59</f>
        <v>8240.5</v>
      </c>
      <c r="F57" s="71">
        <f>F58+F59</f>
        <v>9562</v>
      </c>
      <c r="G57" s="170">
        <f>G58+G59</f>
        <v>9562</v>
      </c>
      <c r="H57" s="170">
        <f>F57</f>
        <v>9562</v>
      </c>
    </row>
    <row r="58" spans="1:8" ht="18.75" customHeight="1">
      <c r="A58" s="221" t="s">
        <v>77</v>
      </c>
      <c r="B58" s="206"/>
      <c r="C58" s="206"/>
      <c r="D58" s="13">
        <v>43</v>
      </c>
      <c r="E58" s="174"/>
      <c r="F58" s="67"/>
      <c r="G58" s="167"/>
      <c r="H58" s="167"/>
    </row>
    <row r="59" spans="1:8" ht="18.75" customHeight="1">
      <c r="A59" s="221" t="s">
        <v>78</v>
      </c>
      <c r="B59" s="206"/>
      <c r="C59" s="206"/>
      <c r="D59" s="13">
        <v>44</v>
      </c>
      <c r="E59" s="174">
        <v>8240.5</v>
      </c>
      <c r="F59" s="67">
        <v>9562</v>
      </c>
      <c r="G59" s="167">
        <v>9562</v>
      </c>
      <c r="H59" s="167">
        <f>F59</f>
        <v>9562</v>
      </c>
    </row>
    <row r="60" spans="1:8" ht="18.75" customHeight="1">
      <c r="A60" s="223" t="s">
        <v>160</v>
      </c>
      <c r="B60" s="224"/>
      <c r="C60" s="224"/>
      <c r="D60" s="13">
        <v>45</v>
      </c>
      <c r="E60" s="172">
        <f>E11-E39</f>
        <v>43.79999999998836</v>
      </c>
      <c r="F60" s="65">
        <f>F11-F39</f>
        <v>-40.70000000001164</v>
      </c>
      <c r="G60" s="165">
        <f>G11-G39</f>
        <v>-578.5000000000291</v>
      </c>
      <c r="H60" s="165">
        <f>H11-H39</f>
        <v>-83.09999999997672</v>
      </c>
    </row>
    <row r="61" spans="1:8" ht="18.75" customHeight="1">
      <c r="A61" s="223" t="s">
        <v>79</v>
      </c>
      <c r="B61" s="224"/>
      <c r="C61" s="224"/>
      <c r="D61" s="13">
        <v>46</v>
      </c>
      <c r="E61" s="174">
        <v>1700</v>
      </c>
      <c r="F61" s="67">
        <v>2296.5</v>
      </c>
      <c r="G61" s="167">
        <v>2296.5</v>
      </c>
      <c r="H61" s="167">
        <f>E61+126.9</f>
        <v>1826.9</v>
      </c>
    </row>
    <row r="62" spans="1:9" ht="18.75" customHeight="1">
      <c r="A62" s="223" t="s">
        <v>80</v>
      </c>
      <c r="B62" s="224"/>
      <c r="C62" s="224"/>
      <c r="D62" s="13">
        <v>47</v>
      </c>
      <c r="E62" s="174">
        <v>40</v>
      </c>
      <c r="F62" s="67">
        <v>4.2</v>
      </c>
      <c r="G62" s="167">
        <v>4.2</v>
      </c>
      <c r="H62" s="167">
        <f>E62</f>
        <v>40</v>
      </c>
      <c r="I62" s="131"/>
    </row>
    <row r="63" spans="1:8" ht="18.75" customHeight="1">
      <c r="A63" s="223" t="s">
        <v>161</v>
      </c>
      <c r="B63" s="224"/>
      <c r="C63" s="224"/>
      <c r="D63" s="13">
        <v>48</v>
      </c>
      <c r="E63" s="172">
        <f>E60+E61-E62</f>
        <v>1703.7999999999884</v>
      </c>
      <c r="F63" s="65">
        <f>F60+F61-F62</f>
        <v>2251.5999999999885</v>
      </c>
      <c r="G63" s="165">
        <f>G60+G61-G62</f>
        <v>1713.7999999999709</v>
      </c>
      <c r="H63" s="165">
        <f>H60+H61-H62</f>
        <v>1703.8000000000234</v>
      </c>
    </row>
    <row r="64" spans="1:8" ht="18.75" customHeight="1">
      <c r="A64" s="223" t="s">
        <v>162</v>
      </c>
      <c r="B64" s="224"/>
      <c r="C64" s="224"/>
      <c r="D64" s="13">
        <v>49</v>
      </c>
      <c r="E64" s="172">
        <f>E65-E66</f>
        <v>0</v>
      </c>
      <c r="F64" s="65">
        <f>F65-F66</f>
        <v>0</v>
      </c>
      <c r="G64" s="165">
        <f>G65-G66</f>
        <v>0</v>
      </c>
      <c r="H64" s="165">
        <f>H65-H66</f>
        <v>0</v>
      </c>
    </row>
    <row r="65" spans="1:8" ht="18.75" customHeight="1">
      <c r="A65" s="221" t="s">
        <v>81</v>
      </c>
      <c r="B65" s="206"/>
      <c r="C65" s="206"/>
      <c r="D65" s="13">
        <v>50</v>
      </c>
      <c r="E65" s="174"/>
      <c r="F65" s="67"/>
      <c r="G65" s="167"/>
      <c r="H65" s="167"/>
    </row>
    <row r="66" spans="1:8" ht="18.75" customHeight="1">
      <c r="A66" s="221" t="s">
        <v>82</v>
      </c>
      <c r="B66" s="206"/>
      <c r="C66" s="206"/>
      <c r="D66" s="13">
        <v>51</v>
      </c>
      <c r="E66" s="174"/>
      <c r="F66" s="67"/>
      <c r="G66" s="167"/>
      <c r="H66" s="167"/>
    </row>
    <row r="67" spans="1:8" ht="18.75" customHeight="1">
      <c r="A67" s="223" t="s">
        <v>163</v>
      </c>
      <c r="B67" s="224"/>
      <c r="C67" s="224"/>
      <c r="D67" s="13">
        <v>52</v>
      </c>
      <c r="E67" s="172">
        <f>E63+E64</f>
        <v>1703.7999999999884</v>
      </c>
      <c r="F67" s="65">
        <f>F63+F64</f>
        <v>2251.5999999999885</v>
      </c>
      <c r="G67" s="165">
        <f>G63+G64</f>
        <v>1713.7999999999709</v>
      </c>
      <c r="H67" s="165">
        <f>H63+H64</f>
        <v>1703.8000000000234</v>
      </c>
    </row>
    <row r="68" spans="1:8" ht="18.75" customHeight="1">
      <c r="A68" s="221" t="s">
        <v>83</v>
      </c>
      <c r="B68" s="206"/>
      <c r="C68" s="206"/>
      <c r="D68" s="13">
        <v>53</v>
      </c>
      <c r="E68" s="174"/>
      <c r="F68" s="67">
        <v>10</v>
      </c>
      <c r="G68" s="167">
        <v>10</v>
      </c>
      <c r="H68" s="167"/>
    </row>
    <row r="69" spans="1:8" ht="18.75" customHeight="1">
      <c r="A69" s="221" t="s">
        <v>84</v>
      </c>
      <c r="B69" s="206"/>
      <c r="C69" s="206"/>
      <c r="D69" s="13">
        <v>54</v>
      </c>
      <c r="E69" s="174"/>
      <c r="F69" s="67"/>
      <c r="G69" s="167"/>
      <c r="H69" s="167"/>
    </row>
    <row r="70" spans="1:9" ht="18.75" customHeight="1" thickBot="1">
      <c r="A70" s="226" t="s">
        <v>164</v>
      </c>
      <c r="B70" s="227"/>
      <c r="C70" s="227"/>
      <c r="D70" s="15">
        <v>55</v>
      </c>
      <c r="E70" s="180">
        <f>E67-E68-E69</f>
        <v>1703.7999999999884</v>
      </c>
      <c r="F70" s="72">
        <f>F67-F68-F69</f>
        <v>2241.5999999999885</v>
      </c>
      <c r="G70" s="171">
        <f>G67-G68-G69</f>
        <v>1703.7999999999709</v>
      </c>
      <c r="H70" s="171">
        <f>H67-H68-H69</f>
        <v>1703.8000000000234</v>
      </c>
      <c r="I70" s="131"/>
    </row>
  </sheetData>
  <sheetProtection sort="0" autoFilter="0" pivotTables="0"/>
  <mergeCells count="64">
    <mergeCell ref="A35:F35"/>
    <mergeCell ref="A66:C66"/>
    <mergeCell ref="A53:A56"/>
    <mergeCell ref="B53:C53"/>
    <mergeCell ref="A62:C62"/>
    <mergeCell ref="A58:C58"/>
    <mergeCell ref="A59:C59"/>
    <mergeCell ref="A37:D37"/>
    <mergeCell ref="A52:C52"/>
    <mergeCell ref="A38:D38"/>
    <mergeCell ref="A70:C70"/>
    <mergeCell ref="A51:C51"/>
    <mergeCell ref="B55:C55"/>
    <mergeCell ref="B56:C56"/>
    <mergeCell ref="A63:C63"/>
    <mergeCell ref="A64:C64"/>
    <mergeCell ref="A69:C69"/>
    <mergeCell ref="A68:C68"/>
    <mergeCell ref="A65:C65"/>
    <mergeCell ref="A57:C57"/>
    <mergeCell ref="A32:C32"/>
    <mergeCell ref="A60:C60"/>
    <mergeCell ref="A67:C67"/>
    <mergeCell ref="A50:C50"/>
    <mergeCell ref="A40:C40"/>
    <mergeCell ref="A41:C41"/>
    <mergeCell ref="A42:C42"/>
    <mergeCell ref="A43:C43"/>
    <mergeCell ref="B46:C46"/>
    <mergeCell ref="A61:C61"/>
    <mergeCell ref="A48:C48"/>
    <mergeCell ref="B49:C49"/>
    <mergeCell ref="B21:C21"/>
    <mergeCell ref="B22:C22"/>
    <mergeCell ref="B23:C23"/>
    <mergeCell ref="B26:C26"/>
    <mergeCell ref="A39:C39"/>
    <mergeCell ref="A44:C44"/>
    <mergeCell ref="A45:C45"/>
    <mergeCell ref="A47:C47"/>
    <mergeCell ref="B15:C15"/>
    <mergeCell ref="A14:A19"/>
    <mergeCell ref="B16:C16"/>
    <mergeCell ref="A11:C11"/>
    <mergeCell ref="A12:C12"/>
    <mergeCell ref="A13:C13"/>
    <mergeCell ref="B14:C14"/>
    <mergeCell ref="B18:C18"/>
    <mergeCell ref="A4:E4"/>
    <mergeCell ref="A3:E3"/>
    <mergeCell ref="A1:C1"/>
    <mergeCell ref="A2:C2"/>
    <mergeCell ref="A5:E5"/>
    <mergeCell ref="A7:D7"/>
    <mergeCell ref="A9:D9"/>
    <mergeCell ref="A10:D10"/>
    <mergeCell ref="A33:C33"/>
    <mergeCell ref="A21:A28"/>
    <mergeCell ref="B27:C27"/>
    <mergeCell ref="A20:C20"/>
    <mergeCell ref="A30:C30"/>
    <mergeCell ref="A31:C31"/>
    <mergeCell ref="A29:C29"/>
    <mergeCell ref="B25:C25"/>
  </mergeCells>
  <printOptions/>
  <pageMargins left="0" right="0" top="0.984251968503937" bottom="3.64" header="0.5118110236220472" footer="2.43"/>
  <pageSetup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="75" zoomScaleNormal="75" zoomScalePageLayoutView="0" workbookViewId="0" topLeftCell="A1">
      <selection activeCell="A1" sqref="A1:G39"/>
    </sheetView>
  </sheetViews>
  <sheetFormatPr defaultColWidth="9.140625" defaultRowHeight="12.75"/>
  <cols>
    <col min="1" max="1" width="7.421875" style="0" bestFit="1" customWidth="1"/>
    <col min="3" max="3" width="46.7109375" style="0" customWidth="1"/>
    <col min="4" max="4" width="4.8515625" style="0" customWidth="1"/>
    <col min="5" max="5" width="14.421875" style="0" customWidth="1"/>
    <col min="6" max="6" width="12.57421875" style="0" hidden="1" customWidth="1"/>
    <col min="7" max="7" width="13.57421875" style="0" customWidth="1"/>
  </cols>
  <sheetData>
    <row r="1" spans="1:5" ht="15.75" customHeight="1">
      <c r="A1" s="247" t="s">
        <v>165</v>
      </c>
      <c r="B1" s="247"/>
      <c r="C1" s="247"/>
      <c r="D1" s="247"/>
      <c r="E1" s="247"/>
    </row>
    <row r="2" spans="1:5" ht="16.5" thickBot="1">
      <c r="A2" s="16"/>
      <c r="B2" s="16"/>
      <c r="C2" s="16"/>
      <c r="D2" s="16"/>
      <c r="E2" s="6"/>
    </row>
    <row r="3" spans="1:7" ht="31.5" customHeight="1">
      <c r="A3" s="243" t="s">
        <v>26</v>
      </c>
      <c r="B3" s="244"/>
      <c r="C3" s="244"/>
      <c r="D3" s="244"/>
      <c r="E3" s="156" t="s">
        <v>131</v>
      </c>
      <c r="F3" s="156" t="s">
        <v>176</v>
      </c>
      <c r="G3" s="12" t="s">
        <v>178</v>
      </c>
    </row>
    <row r="4" spans="1:7" ht="15">
      <c r="A4" s="245">
        <v>1</v>
      </c>
      <c r="B4" s="246"/>
      <c r="C4" s="246"/>
      <c r="D4" s="246"/>
      <c r="E4" s="181">
        <v>2</v>
      </c>
      <c r="F4" s="181">
        <v>2</v>
      </c>
      <c r="G4" s="188">
        <v>2</v>
      </c>
    </row>
    <row r="5" spans="1:7" ht="15.75" customHeight="1">
      <c r="A5" s="240" t="s">
        <v>85</v>
      </c>
      <c r="B5" s="241"/>
      <c r="C5" s="241"/>
      <c r="D5" s="155" t="s">
        <v>8</v>
      </c>
      <c r="E5" s="182">
        <v>1728.7</v>
      </c>
      <c r="F5" s="182">
        <v>1728.7</v>
      </c>
      <c r="G5" s="189">
        <v>1728.7</v>
      </c>
    </row>
    <row r="6" spans="1:7" ht="15.75" customHeight="1">
      <c r="A6" s="190" t="s">
        <v>69</v>
      </c>
      <c r="B6" s="239" t="s">
        <v>98</v>
      </c>
      <c r="C6" s="239"/>
      <c r="D6" s="154" t="s">
        <v>11</v>
      </c>
      <c r="E6" s="182">
        <v>1301.6</v>
      </c>
      <c r="F6" s="182">
        <v>1301.6</v>
      </c>
      <c r="G6" s="189">
        <v>1301.6</v>
      </c>
    </row>
    <row r="7" spans="1:7" ht="15.75" customHeight="1">
      <c r="A7" s="248" t="s">
        <v>143</v>
      </c>
      <c r="B7" s="238"/>
      <c r="C7" s="238"/>
      <c r="D7" s="154" t="s">
        <v>13</v>
      </c>
      <c r="E7" s="183">
        <f>E8+E10+E11+E12</f>
        <v>17510.6</v>
      </c>
      <c r="F7" s="183">
        <f>F8+F10+F11+F12</f>
        <v>19441</v>
      </c>
      <c r="G7" s="191">
        <f>G8+G10+G11+G12</f>
        <v>19573</v>
      </c>
    </row>
    <row r="8" spans="1:7" ht="15.75" customHeight="1">
      <c r="A8" s="242" t="s">
        <v>30</v>
      </c>
      <c r="B8" s="238" t="s">
        <v>86</v>
      </c>
      <c r="C8" s="238"/>
      <c r="D8" s="154" t="s">
        <v>16</v>
      </c>
      <c r="E8" s="184">
        <v>14610.6</v>
      </c>
      <c r="F8" s="184">
        <v>16410.6</v>
      </c>
      <c r="G8" s="192">
        <v>16410.6</v>
      </c>
    </row>
    <row r="9" spans="1:7" ht="45">
      <c r="A9" s="242"/>
      <c r="B9" s="185" t="s">
        <v>118</v>
      </c>
      <c r="C9" s="153" t="s">
        <v>87</v>
      </c>
      <c r="D9" s="154" t="s">
        <v>18</v>
      </c>
      <c r="E9" s="184">
        <v>239</v>
      </c>
      <c r="F9" s="184">
        <v>272.9</v>
      </c>
      <c r="G9" s="192">
        <v>282.9</v>
      </c>
    </row>
    <row r="10" spans="1:7" ht="15.75" customHeight="1">
      <c r="A10" s="242"/>
      <c r="B10" s="238" t="s">
        <v>88</v>
      </c>
      <c r="C10" s="238"/>
      <c r="D10" s="154" t="s">
        <v>20</v>
      </c>
      <c r="E10" s="184">
        <v>2900</v>
      </c>
      <c r="F10" s="184">
        <v>2768</v>
      </c>
      <c r="G10" s="192">
        <v>2900</v>
      </c>
    </row>
    <row r="11" spans="1:7" ht="15.75" customHeight="1">
      <c r="A11" s="242"/>
      <c r="B11" s="238" t="s">
        <v>89</v>
      </c>
      <c r="C11" s="238"/>
      <c r="D11" s="154" t="s">
        <v>22</v>
      </c>
      <c r="E11" s="184"/>
      <c r="F11" s="184"/>
      <c r="G11" s="192"/>
    </row>
    <row r="12" spans="1:7" ht="15.75" customHeight="1">
      <c r="A12" s="242"/>
      <c r="B12" s="239" t="s">
        <v>90</v>
      </c>
      <c r="C12" s="239"/>
      <c r="D12" s="154" t="s">
        <v>37</v>
      </c>
      <c r="E12" s="184"/>
      <c r="F12" s="184">
        <f>135+127.4</f>
        <v>262.4</v>
      </c>
      <c r="G12" s="192">
        <v>262.4</v>
      </c>
    </row>
    <row r="13" spans="1:7" ht="15.75" customHeight="1">
      <c r="A13" s="248" t="s">
        <v>91</v>
      </c>
      <c r="B13" s="238"/>
      <c r="C13" s="238"/>
      <c r="D13" s="154" t="s">
        <v>40</v>
      </c>
      <c r="E13" s="184">
        <v>18400</v>
      </c>
      <c r="F13" s="184">
        <f>F14+F24+F33</f>
        <v>19321.5</v>
      </c>
      <c r="G13" s="192">
        <f>G14+G24+G33</f>
        <v>19672.3</v>
      </c>
    </row>
    <row r="14" spans="1:7" ht="15.75" customHeight="1">
      <c r="A14" s="242" t="s">
        <v>5</v>
      </c>
      <c r="B14" s="239" t="s">
        <v>144</v>
      </c>
      <c r="C14" s="239"/>
      <c r="D14" s="155">
        <v>10</v>
      </c>
      <c r="E14" s="186">
        <f>SUM(E15:E23)</f>
        <v>14861.1</v>
      </c>
      <c r="F14" s="186">
        <f>SUM(F15:F23)</f>
        <v>15951.4</v>
      </c>
      <c r="G14" s="193">
        <f>SUM(G15:G23)</f>
        <v>16089.4</v>
      </c>
    </row>
    <row r="15" spans="1:7" ht="15.75">
      <c r="A15" s="242"/>
      <c r="B15" s="239" t="s">
        <v>30</v>
      </c>
      <c r="C15" s="153" t="s">
        <v>92</v>
      </c>
      <c r="D15" s="155">
        <v>11</v>
      </c>
      <c r="E15" s="184">
        <v>5313.6</v>
      </c>
      <c r="F15" s="184">
        <v>6111.7</v>
      </c>
      <c r="G15" s="192">
        <v>6137.4</v>
      </c>
    </row>
    <row r="16" spans="1:7" ht="33" customHeight="1">
      <c r="A16" s="242"/>
      <c r="B16" s="239"/>
      <c r="C16" s="153" t="s">
        <v>93</v>
      </c>
      <c r="D16" s="155">
        <v>12</v>
      </c>
      <c r="E16" s="184">
        <v>735</v>
      </c>
      <c r="F16" s="184">
        <v>721.7</v>
      </c>
      <c r="G16" s="192">
        <v>735</v>
      </c>
    </row>
    <row r="17" spans="1:7" ht="31.5">
      <c r="A17" s="242"/>
      <c r="B17" s="239"/>
      <c r="C17" s="153" t="s">
        <v>112</v>
      </c>
      <c r="D17" s="155">
        <v>13</v>
      </c>
      <c r="E17" s="184">
        <v>5500</v>
      </c>
      <c r="F17" s="184">
        <v>5206.4</v>
      </c>
      <c r="G17" s="192">
        <v>5210.3</v>
      </c>
    </row>
    <row r="18" spans="1:7" ht="31.5">
      <c r="A18" s="242"/>
      <c r="B18" s="239"/>
      <c r="C18" s="153" t="s">
        <v>119</v>
      </c>
      <c r="D18" s="155">
        <v>14</v>
      </c>
      <c r="E18" s="184"/>
      <c r="F18" s="184">
        <v>1677.2</v>
      </c>
      <c r="G18" s="192">
        <v>1732.5</v>
      </c>
    </row>
    <row r="19" spans="1:8" ht="31.5">
      <c r="A19" s="242"/>
      <c r="B19" s="239"/>
      <c r="C19" s="153" t="s">
        <v>127</v>
      </c>
      <c r="D19" s="155">
        <v>15</v>
      </c>
      <c r="E19" s="184"/>
      <c r="F19" s="184">
        <v>118.3</v>
      </c>
      <c r="G19" s="192">
        <v>118.3</v>
      </c>
      <c r="H19" s="131"/>
    </row>
    <row r="20" spans="1:7" ht="29.25" customHeight="1">
      <c r="A20" s="242"/>
      <c r="B20" s="239"/>
      <c r="C20" s="153" t="s">
        <v>128</v>
      </c>
      <c r="D20" s="155">
        <v>16</v>
      </c>
      <c r="E20" s="184"/>
      <c r="F20" s="184">
        <v>9.1</v>
      </c>
      <c r="G20" s="192">
        <v>9.1</v>
      </c>
    </row>
    <row r="21" spans="1:7" ht="15.75">
      <c r="A21" s="242"/>
      <c r="B21" s="239"/>
      <c r="C21" s="153" t="s">
        <v>120</v>
      </c>
      <c r="D21" s="155">
        <v>17</v>
      </c>
      <c r="E21" s="184">
        <v>2307.6</v>
      </c>
      <c r="F21" s="184">
        <v>1484.8</v>
      </c>
      <c r="G21" s="192">
        <v>1484.8</v>
      </c>
    </row>
    <row r="22" spans="1:7" ht="15.75">
      <c r="A22" s="242"/>
      <c r="B22" s="239"/>
      <c r="C22" s="153" t="s">
        <v>121</v>
      </c>
      <c r="D22" s="155">
        <v>18</v>
      </c>
      <c r="E22" s="184">
        <v>878.9</v>
      </c>
      <c r="F22" s="184">
        <v>537.5</v>
      </c>
      <c r="G22" s="192">
        <v>537.5</v>
      </c>
    </row>
    <row r="23" spans="1:7" ht="15.75">
      <c r="A23" s="242"/>
      <c r="B23" s="239"/>
      <c r="C23" s="153" t="s">
        <v>94</v>
      </c>
      <c r="D23" s="155">
        <v>19</v>
      </c>
      <c r="E23" s="184">
        <v>126</v>
      </c>
      <c r="F23" s="184">
        <v>84.7</v>
      </c>
      <c r="G23" s="192">
        <v>124.5</v>
      </c>
    </row>
    <row r="24" spans="1:7" ht="15.75" customHeight="1">
      <c r="A24" s="242"/>
      <c r="B24" s="239" t="s">
        <v>145</v>
      </c>
      <c r="C24" s="239"/>
      <c r="D24" s="155">
        <v>20</v>
      </c>
      <c r="E24" s="186">
        <f>SUM(E25:E32)</f>
        <v>238.89999999999998</v>
      </c>
      <c r="F24" s="186">
        <f>SUM(F25:F32)</f>
        <v>272.9</v>
      </c>
      <c r="G24" s="193">
        <f>SUM(G25:G32)</f>
        <v>282.90000000000003</v>
      </c>
    </row>
    <row r="25" spans="1:7" ht="15.75">
      <c r="A25" s="242"/>
      <c r="B25" s="239" t="s">
        <v>30</v>
      </c>
      <c r="C25" s="153" t="s">
        <v>92</v>
      </c>
      <c r="D25" s="155">
        <v>21</v>
      </c>
      <c r="E25" s="184">
        <v>49</v>
      </c>
      <c r="F25" s="184">
        <v>62.4</v>
      </c>
      <c r="G25" s="192">
        <v>67.8</v>
      </c>
    </row>
    <row r="26" spans="1:7" ht="15.75">
      <c r="A26" s="242"/>
      <c r="B26" s="239"/>
      <c r="C26" s="153" t="s">
        <v>94</v>
      </c>
      <c r="D26" s="155">
        <v>22</v>
      </c>
      <c r="E26" s="184">
        <v>3</v>
      </c>
      <c r="F26" s="184">
        <v>4.1</v>
      </c>
      <c r="G26" s="192">
        <v>4.5</v>
      </c>
    </row>
    <row r="27" spans="1:7" ht="15.75">
      <c r="A27" s="242"/>
      <c r="B27" s="239"/>
      <c r="C27" s="153" t="s">
        <v>122</v>
      </c>
      <c r="D27" s="155">
        <v>23</v>
      </c>
      <c r="E27" s="184">
        <v>125</v>
      </c>
      <c r="F27" s="184">
        <v>78.6</v>
      </c>
      <c r="G27" s="192">
        <v>78.6</v>
      </c>
    </row>
    <row r="28" spans="1:7" ht="31.5">
      <c r="A28" s="242"/>
      <c r="B28" s="239"/>
      <c r="C28" s="153" t="s">
        <v>113</v>
      </c>
      <c r="D28" s="155">
        <v>24</v>
      </c>
      <c r="E28" s="184"/>
      <c r="F28" s="184">
        <v>85.6</v>
      </c>
      <c r="G28" s="192">
        <v>88.3</v>
      </c>
    </row>
    <row r="29" spans="1:7" ht="15.75">
      <c r="A29" s="242"/>
      <c r="B29" s="239"/>
      <c r="C29" s="153" t="s">
        <v>120</v>
      </c>
      <c r="D29" s="155">
        <v>25</v>
      </c>
      <c r="E29" s="184">
        <v>33.7</v>
      </c>
      <c r="F29" s="184">
        <v>22.6</v>
      </c>
      <c r="G29" s="192">
        <v>22.6</v>
      </c>
    </row>
    <row r="30" spans="1:7" ht="15.75">
      <c r="A30" s="242"/>
      <c r="B30" s="239"/>
      <c r="C30" s="153" t="s">
        <v>121</v>
      </c>
      <c r="D30" s="155">
        <v>26</v>
      </c>
      <c r="E30" s="184">
        <v>17.2</v>
      </c>
      <c r="F30" s="184">
        <v>10</v>
      </c>
      <c r="G30" s="192">
        <v>10.1</v>
      </c>
    </row>
    <row r="31" spans="1:7" ht="31.5">
      <c r="A31" s="242"/>
      <c r="B31" s="239"/>
      <c r="C31" s="153" t="s">
        <v>123</v>
      </c>
      <c r="D31" s="155">
        <v>27</v>
      </c>
      <c r="E31" s="184">
        <v>11</v>
      </c>
      <c r="F31" s="184">
        <v>9.6</v>
      </c>
      <c r="G31" s="192">
        <v>11</v>
      </c>
    </row>
    <row r="32" spans="1:7" ht="31.5">
      <c r="A32" s="242"/>
      <c r="B32" s="152"/>
      <c r="C32" s="153" t="s">
        <v>129</v>
      </c>
      <c r="D32" s="155">
        <v>28</v>
      </c>
      <c r="E32" s="184"/>
      <c r="F32" s="184"/>
      <c r="G32" s="192"/>
    </row>
    <row r="33" spans="1:8" ht="15.75" customHeight="1">
      <c r="A33" s="242"/>
      <c r="B33" s="238" t="s">
        <v>138</v>
      </c>
      <c r="C33" s="238"/>
      <c r="D33" s="155">
        <v>29</v>
      </c>
      <c r="E33" s="184">
        <v>3300</v>
      </c>
      <c r="F33" s="184">
        <v>3097.2</v>
      </c>
      <c r="G33" s="192">
        <v>3300</v>
      </c>
      <c r="H33" s="131"/>
    </row>
    <row r="34" spans="1:7" ht="15.75">
      <c r="A34" s="242"/>
      <c r="B34" s="239" t="s">
        <v>5</v>
      </c>
      <c r="C34" s="152" t="s">
        <v>95</v>
      </c>
      <c r="D34" s="155">
        <v>30</v>
      </c>
      <c r="E34" s="184">
        <v>925.2</v>
      </c>
      <c r="F34" s="184">
        <v>950.7</v>
      </c>
      <c r="G34" s="192">
        <v>950.7</v>
      </c>
    </row>
    <row r="35" spans="1:7" ht="31.5">
      <c r="A35" s="242"/>
      <c r="B35" s="239"/>
      <c r="C35" s="152" t="s">
        <v>96</v>
      </c>
      <c r="D35" s="155">
        <v>31</v>
      </c>
      <c r="E35" s="184">
        <v>148.9</v>
      </c>
      <c r="F35" s="184">
        <v>146.1</v>
      </c>
      <c r="G35" s="192">
        <v>148.9</v>
      </c>
    </row>
    <row r="36" spans="1:7" ht="15.75">
      <c r="A36" s="242"/>
      <c r="B36" s="239"/>
      <c r="C36" s="152" t="s">
        <v>97</v>
      </c>
      <c r="D36" s="155">
        <v>32</v>
      </c>
      <c r="E36" s="184">
        <v>550</v>
      </c>
      <c r="F36" s="184">
        <v>343.7</v>
      </c>
      <c r="G36" s="192">
        <v>550</v>
      </c>
    </row>
    <row r="37" spans="1:7" ht="42" customHeight="1">
      <c r="A37" s="242"/>
      <c r="B37" s="238" t="s">
        <v>149</v>
      </c>
      <c r="C37" s="238"/>
      <c r="D37" s="155">
        <v>33</v>
      </c>
      <c r="E37" s="184"/>
      <c r="F37" s="184"/>
      <c r="G37" s="192"/>
    </row>
    <row r="38" spans="1:7" ht="15.75" customHeight="1">
      <c r="A38" s="240" t="s">
        <v>166</v>
      </c>
      <c r="B38" s="241"/>
      <c r="C38" s="241"/>
      <c r="D38" s="155">
        <v>34</v>
      </c>
      <c r="E38" s="187">
        <f>E5+E7-E13</f>
        <v>839.2999999999993</v>
      </c>
      <c r="F38" s="187">
        <f>F5+F7-F13</f>
        <v>1848.2000000000007</v>
      </c>
      <c r="G38" s="194">
        <f>G5+G7-G13</f>
        <v>1629.4000000000015</v>
      </c>
    </row>
    <row r="39" spans="1:7" ht="16.5" customHeight="1" thickBot="1">
      <c r="A39" s="195" t="s">
        <v>69</v>
      </c>
      <c r="B39" s="237" t="s">
        <v>98</v>
      </c>
      <c r="C39" s="237"/>
      <c r="D39" s="196">
        <v>35</v>
      </c>
      <c r="E39" s="197">
        <v>712.2</v>
      </c>
      <c r="F39" s="197">
        <f>F6+F8-F14-F24+(F19+F20)-100</f>
        <v>1515.2999999999975</v>
      </c>
      <c r="G39" s="198">
        <f>G6+G8-G14-G24+(G19+G20)-100</f>
        <v>1367.2999999999975</v>
      </c>
    </row>
    <row r="43" ht="12.75">
      <c r="F43" s="131"/>
    </row>
  </sheetData>
  <sheetProtection insertHyperlinks="0" sort="0" autoFilter="0"/>
  <mergeCells count="22">
    <mergeCell ref="A13:C13"/>
    <mergeCell ref="B14:C14"/>
    <mergeCell ref="B25:B31"/>
    <mergeCell ref="B34:B36"/>
    <mergeCell ref="A8:A12"/>
    <mergeCell ref="B12:C12"/>
    <mergeCell ref="A5:C5"/>
    <mergeCell ref="A3:D3"/>
    <mergeCell ref="A4:D4"/>
    <mergeCell ref="A1:E1"/>
    <mergeCell ref="B6:C6"/>
    <mergeCell ref="A7:C7"/>
    <mergeCell ref="B39:C39"/>
    <mergeCell ref="B33:C33"/>
    <mergeCell ref="B8:C8"/>
    <mergeCell ref="B10:C10"/>
    <mergeCell ref="B15:B23"/>
    <mergeCell ref="B11:C11"/>
    <mergeCell ref="B24:C24"/>
    <mergeCell ref="A38:C38"/>
    <mergeCell ref="A14:A37"/>
    <mergeCell ref="B37:C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zoomScalePageLayoutView="0" workbookViewId="0" topLeftCell="A1">
      <selection activeCell="A1" sqref="A1:H32"/>
    </sheetView>
  </sheetViews>
  <sheetFormatPr defaultColWidth="9.140625" defaultRowHeight="12.75"/>
  <cols>
    <col min="4" max="4" width="30.421875" style="0" customWidth="1"/>
    <col min="5" max="5" width="9.28125" style="0" bestFit="1" customWidth="1"/>
    <col min="6" max="6" width="13.8515625" style="0" customWidth="1"/>
    <col min="7" max="7" width="12.00390625" style="0" hidden="1" customWidth="1"/>
    <col min="8" max="8" width="13.140625" style="0" customWidth="1"/>
  </cols>
  <sheetData>
    <row r="1" spans="1:6" ht="15.75">
      <c r="A1" s="230" t="s">
        <v>167</v>
      </c>
      <c r="B1" s="230"/>
      <c r="C1" s="230"/>
      <c r="D1" s="230"/>
      <c r="E1" s="230"/>
      <c r="F1" s="17"/>
    </row>
    <row r="2" spans="1:6" ht="16.5" thickBot="1">
      <c r="A2" s="11"/>
      <c r="B2" s="11"/>
      <c r="C2" s="11"/>
      <c r="D2" s="11"/>
      <c r="E2" s="11"/>
      <c r="F2" s="17"/>
    </row>
    <row r="3" spans="1:8" ht="31.5">
      <c r="A3" s="249" t="s">
        <v>26</v>
      </c>
      <c r="B3" s="250"/>
      <c r="C3" s="250"/>
      <c r="D3" s="250"/>
      <c r="E3" s="251"/>
      <c r="F3" s="7" t="s">
        <v>135</v>
      </c>
      <c r="G3" s="7" t="s">
        <v>176</v>
      </c>
      <c r="H3" s="7" t="s">
        <v>178</v>
      </c>
    </row>
    <row r="4" spans="1:8" ht="15.75" thickBot="1">
      <c r="A4" s="252">
        <v>1</v>
      </c>
      <c r="B4" s="253"/>
      <c r="C4" s="253"/>
      <c r="D4" s="253"/>
      <c r="E4" s="253"/>
      <c r="F4" s="76">
        <v>2</v>
      </c>
      <c r="G4" s="76">
        <v>2</v>
      </c>
      <c r="H4" s="76">
        <v>2</v>
      </c>
    </row>
    <row r="5" spans="1:8" ht="15.75">
      <c r="A5" s="254" t="s">
        <v>99</v>
      </c>
      <c r="B5" s="257" t="s">
        <v>85</v>
      </c>
      <c r="C5" s="258"/>
      <c r="D5" s="259"/>
      <c r="E5" s="18" t="s">
        <v>8</v>
      </c>
      <c r="F5" s="67">
        <v>114825.8</v>
      </c>
      <c r="G5" s="67">
        <v>114825.8</v>
      </c>
      <c r="H5" s="67">
        <v>114825.8</v>
      </c>
    </row>
    <row r="6" spans="1:8" ht="15.75">
      <c r="A6" s="255"/>
      <c r="B6" s="260" t="s">
        <v>100</v>
      </c>
      <c r="C6" s="261"/>
      <c r="D6" s="262"/>
      <c r="E6" s="8" t="s">
        <v>11</v>
      </c>
      <c r="F6" s="67"/>
      <c r="G6" s="67"/>
      <c r="H6" s="67"/>
    </row>
    <row r="7" spans="1:8" ht="15.75">
      <c r="A7" s="255"/>
      <c r="B7" s="263" t="s">
        <v>5</v>
      </c>
      <c r="C7" s="260" t="s">
        <v>101</v>
      </c>
      <c r="D7" s="262"/>
      <c r="E7" s="8" t="s">
        <v>13</v>
      </c>
      <c r="F7" s="67"/>
      <c r="G7" s="67"/>
      <c r="H7" s="67"/>
    </row>
    <row r="8" spans="1:8" ht="33" customHeight="1">
      <c r="A8" s="255"/>
      <c r="B8" s="264"/>
      <c r="C8" s="260" t="s">
        <v>102</v>
      </c>
      <c r="D8" s="262"/>
      <c r="E8" s="8" t="s">
        <v>16</v>
      </c>
      <c r="F8" s="67"/>
      <c r="G8" s="67"/>
      <c r="H8" s="67"/>
    </row>
    <row r="9" spans="1:8" ht="15.75">
      <c r="A9" s="255"/>
      <c r="B9" s="265"/>
      <c r="C9" s="260" t="s">
        <v>103</v>
      </c>
      <c r="D9" s="262"/>
      <c r="E9" s="8" t="s">
        <v>18</v>
      </c>
      <c r="F9" s="77"/>
      <c r="G9" s="77"/>
      <c r="H9" s="77"/>
    </row>
    <row r="10" spans="1:8" ht="15.75">
      <c r="A10" s="255"/>
      <c r="B10" s="206" t="s">
        <v>91</v>
      </c>
      <c r="C10" s="206"/>
      <c r="D10" s="206"/>
      <c r="E10" s="8" t="s">
        <v>20</v>
      </c>
      <c r="F10" s="77">
        <v>6822.4</v>
      </c>
      <c r="G10" s="77">
        <v>6902.9</v>
      </c>
      <c r="H10" s="77">
        <f>F10</f>
        <v>6822.4</v>
      </c>
    </row>
    <row r="11" spans="1:8" ht="15.75">
      <c r="A11" s="255"/>
      <c r="B11" s="263" t="s">
        <v>5</v>
      </c>
      <c r="C11" s="206" t="s">
        <v>104</v>
      </c>
      <c r="D11" s="206"/>
      <c r="E11" s="8" t="s">
        <v>22</v>
      </c>
      <c r="F11" s="77">
        <v>3922.4</v>
      </c>
      <c r="G11" s="77">
        <v>3922.4</v>
      </c>
      <c r="H11" s="77">
        <v>3922.4</v>
      </c>
    </row>
    <row r="12" spans="1:8" ht="15.75">
      <c r="A12" s="255"/>
      <c r="B12" s="265"/>
      <c r="C12" s="206" t="s">
        <v>103</v>
      </c>
      <c r="D12" s="206"/>
      <c r="E12" s="8" t="s">
        <v>37</v>
      </c>
      <c r="F12" s="77"/>
      <c r="G12" s="77"/>
      <c r="H12" s="77"/>
    </row>
    <row r="13" spans="1:8" ht="16.5" thickBot="1">
      <c r="A13" s="256"/>
      <c r="B13" s="266" t="s">
        <v>168</v>
      </c>
      <c r="C13" s="266"/>
      <c r="D13" s="266"/>
      <c r="E13" s="19" t="s">
        <v>40</v>
      </c>
      <c r="F13" s="78">
        <f>F5+F6-F10</f>
        <v>108003.40000000001</v>
      </c>
      <c r="G13" s="78">
        <f>G5+G6-G10</f>
        <v>107922.90000000001</v>
      </c>
      <c r="H13" s="78">
        <f>H5+H6-H10</f>
        <v>108003.40000000001</v>
      </c>
    </row>
    <row r="14" spans="1:8" ht="15.75">
      <c r="A14" s="267" t="s">
        <v>105</v>
      </c>
      <c r="B14" s="270" t="s">
        <v>85</v>
      </c>
      <c r="C14" s="270"/>
      <c r="D14" s="270"/>
      <c r="E14" s="20">
        <v>10</v>
      </c>
      <c r="F14" s="79">
        <v>2733.8</v>
      </c>
      <c r="G14" s="79">
        <v>2733.8</v>
      </c>
      <c r="H14" s="79">
        <v>2733.8</v>
      </c>
    </row>
    <row r="15" spans="1:8" ht="15.75">
      <c r="A15" s="268"/>
      <c r="B15" s="206" t="s">
        <v>100</v>
      </c>
      <c r="C15" s="206"/>
      <c r="D15" s="206"/>
      <c r="E15" s="13">
        <v>11</v>
      </c>
      <c r="F15" s="67">
        <v>4900</v>
      </c>
      <c r="G15" s="67">
        <v>5121.3</v>
      </c>
      <c r="H15" s="67">
        <f>F15</f>
        <v>4900</v>
      </c>
    </row>
    <row r="16" spans="1:8" ht="15.75">
      <c r="A16" s="268"/>
      <c r="B16" s="206" t="s">
        <v>91</v>
      </c>
      <c r="C16" s="206"/>
      <c r="D16" s="206"/>
      <c r="E16" s="13">
        <v>12</v>
      </c>
      <c r="F16" s="67">
        <v>5100</v>
      </c>
      <c r="G16" s="67">
        <v>5587.1</v>
      </c>
      <c r="H16" s="67">
        <f>F16</f>
        <v>5100</v>
      </c>
    </row>
    <row r="17" spans="1:8" ht="16.5" thickBot="1">
      <c r="A17" s="269"/>
      <c r="B17" s="266" t="s">
        <v>169</v>
      </c>
      <c r="C17" s="266"/>
      <c r="D17" s="266"/>
      <c r="E17" s="15">
        <v>13</v>
      </c>
      <c r="F17" s="80">
        <f>F14+F15-F16</f>
        <v>2533.8</v>
      </c>
      <c r="G17" s="80">
        <f>G14+G15-G16</f>
        <v>2268</v>
      </c>
      <c r="H17" s="80">
        <f>H14+H15-H16</f>
        <v>2533.8</v>
      </c>
    </row>
    <row r="18" spans="1:8" ht="15.75">
      <c r="A18" s="271" t="s">
        <v>106</v>
      </c>
      <c r="B18" s="270" t="s">
        <v>85</v>
      </c>
      <c r="C18" s="270"/>
      <c r="D18" s="270"/>
      <c r="E18" s="21">
        <v>14</v>
      </c>
      <c r="F18" s="81">
        <v>951.5</v>
      </c>
      <c r="G18" s="81">
        <v>951.5</v>
      </c>
      <c r="H18" s="81">
        <v>951.5</v>
      </c>
    </row>
    <row r="19" spans="1:8" ht="15.75">
      <c r="A19" s="272"/>
      <c r="B19" s="206" t="s">
        <v>100</v>
      </c>
      <c r="C19" s="206"/>
      <c r="D19" s="206"/>
      <c r="E19" s="13">
        <v>15</v>
      </c>
      <c r="F19" s="67">
        <v>170.4</v>
      </c>
      <c r="G19" s="67">
        <v>194.6</v>
      </c>
      <c r="H19" s="67">
        <f>F19</f>
        <v>170.4</v>
      </c>
    </row>
    <row r="20" spans="1:8" ht="15.75">
      <c r="A20" s="272"/>
      <c r="B20" s="14" t="s">
        <v>69</v>
      </c>
      <c r="C20" s="274" t="s">
        <v>139</v>
      </c>
      <c r="D20" s="222"/>
      <c r="E20" s="13">
        <v>16</v>
      </c>
      <c r="F20" s="68">
        <f>'[1]dział I'!F54</f>
        <v>170.4</v>
      </c>
      <c r="G20" s="68">
        <v>170.4</v>
      </c>
      <c r="H20" s="67">
        <f>F20</f>
        <v>170.4</v>
      </c>
    </row>
    <row r="21" spans="1:8" ht="15.75">
      <c r="A21" s="272"/>
      <c r="B21" s="206" t="s">
        <v>91</v>
      </c>
      <c r="C21" s="206"/>
      <c r="D21" s="206"/>
      <c r="E21" s="13">
        <v>17</v>
      </c>
      <c r="F21" s="67">
        <v>100</v>
      </c>
      <c r="G21" s="67">
        <v>119.5</v>
      </c>
      <c r="H21" s="67">
        <f>F21</f>
        <v>100</v>
      </c>
    </row>
    <row r="22" spans="1:8" ht="16.5" thickBot="1">
      <c r="A22" s="273"/>
      <c r="B22" s="266" t="s">
        <v>170</v>
      </c>
      <c r="C22" s="266"/>
      <c r="D22" s="266"/>
      <c r="E22" s="15">
        <v>18</v>
      </c>
      <c r="F22" s="80">
        <f>F18+F19-F21</f>
        <v>1021.9000000000001</v>
      </c>
      <c r="G22" s="80">
        <f>G18+G19-G21</f>
        <v>1026.6</v>
      </c>
      <c r="H22" s="80">
        <f>H18+H19-H21</f>
        <v>1021.9000000000001</v>
      </c>
    </row>
    <row r="23" spans="1:8" ht="15.75">
      <c r="A23" s="276" t="s">
        <v>107</v>
      </c>
      <c r="B23" s="280" t="s">
        <v>108</v>
      </c>
      <c r="C23" s="280"/>
      <c r="D23" s="280"/>
      <c r="E23" s="22">
        <v>19</v>
      </c>
      <c r="F23" s="82"/>
      <c r="G23" s="82"/>
      <c r="H23" s="82"/>
    </row>
    <row r="24" spans="1:8" ht="15.75">
      <c r="A24" s="277"/>
      <c r="B24" s="206" t="s">
        <v>109</v>
      </c>
      <c r="C24" s="206"/>
      <c r="D24" s="206"/>
      <c r="E24" s="23">
        <v>20</v>
      </c>
      <c r="F24" s="67"/>
      <c r="G24" s="67"/>
      <c r="H24" s="67"/>
    </row>
    <row r="25" spans="1:8" ht="15.75">
      <c r="A25" s="278"/>
      <c r="B25" s="206" t="s">
        <v>110</v>
      </c>
      <c r="C25" s="206"/>
      <c r="D25" s="206"/>
      <c r="E25" s="23">
        <v>21</v>
      </c>
      <c r="F25" s="67"/>
      <c r="G25" s="67"/>
      <c r="H25" s="67"/>
    </row>
    <row r="26" spans="1:8" ht="16.5" thickBot="1">
      <c r="A26" s="279"/>
      <c r="B26" s="266" t="s">
        <v>171</v>
      </c>
      <c r="C26" s="266"/>
      <c r="D26" s="266"/>
      <c r="E26" s="15">
        <v>22</v>
      </c>
      <c r="F26" s="80">
        <f>F23+F24-F25</f>
        <v>0</v>
      </c>
      <c r="G26" s="80">
        <f>G23+G24-G25</f>
        <v>0</v>
      </c>
      <c r="H26" s="80">
        <f>H23+H24-H25</f>
        <v>0</v>
      </c>
    </row>
    <row r="27" spans="1:6" ht="15.75">
      <c r="A27" s="59"/>
      <c r="B27" s="59"/>
      <c r="C27" s="59"/>
      <c r="D27" s="59"/>
      <c r="E27" s="59"/>
      <c r="F27" s="83"/>
    </row>
    <row r="28" spans="1:6" ht="16.5" thickBot="1">
      <c r="A28" s="281" t="s">
        <v>114</v>
      </c>
      <c r="B28" s="281"/>
      <c r="C28" s="281"/>
      <c r="D28" s="281"/>
      <c r="E28" s="281"/>
      <c r="F28" s="281"/>
    </row>
    <row r="29" spans="1:8" ht="15.75">
      <c r="A29" s="282"/>
      <c r="B29" s="270" t="s">
        <v>126</v>
      </c>
      <c r="C29" s="270"/>
      <c r="D29" s="270"/>
      <c r="E29" s="20">
        <v>23</v>
      </c>
      <c r="F29" s="84"/>
      <c r="G29" s="84"/>
      <c r="H29" s="84"/>
    </row>
    <row r="30" spans="1:8" ht="15.75">
      <c r="A30" s="283"/>
      <c r="B30" s="206" t="s">
        <v>109</v>
      </c>
      <c r="C30" s="206"/>
      <c r="D30" s="206"/>
      <c r="E30" s="13">
        <v>24</v>
      </c>
      <c r="F30" s="85"/>
      <c r="G30" s="85"/>
      <c r="H30" s="85"/>
    </row>
    <row r="31" spans="1:8" ht="15.75">
      <c r="A31" s="283"/>
      <c r="B31" s="206" t="s">
        <v>110</v>
      </c>
      <c r="C31" s="206"/>
      <c r="D31" s="206"/>
      <c r="E31" s="13">
        <v>25</v>
      </c>
      <c r="F31" s="85"/>
      <c r="G31" s="85"/>
      <c r="H31" s="85"/>
    </row>
    <row r="32" spans="1:8" ht="16.5" thickBot="1">
      <c r="A32" s="284"/>
      <c r="B32" s="266" t="s">
        <v>172</v>
      </c>
      <c r="C32" s="266"/>
      <c r="D32" s="266"/>
      <c r="E32" s="15">
        <v>26</v>
      </c>
      <c r="F32" s="80">
        <v>0</v>
      </c>
      <c r="G32" s="80">
        <v>0</v>
      </c>
      <c r="H32" s="80">
        <v>1</v>
      </c>
    </row>
    <row r="33" spans="1:6" ht="15.75">
      <c r="A33" s="3"/>
      <c r="B33" s="3"/>
      <c r="C33" s="3"/>
      <c r="D33" s="3"/>
      <c r="E33" s="3"/>
      <c r="F33" s="24"/>
    </row>
    <row r="34" spans="1:6" ht="49.5" customHeight="1">
      <c r="A34" s="275" t="s">
        <v>173</v>
      </c>
      <c r="B34" s="275"/>
      <c r="C34" s="275"/>
      <c r="D34" s="275"/>
      <c r="E34" s="275"/>
      <c r="F34" s="275"/>
    </row>
  </sheetData>
  <sheetProtection/>
  <mergeCells count="38">
    <mergeCell ref="B31:D31"/>
    <mergeCell ref="B32:D32"/>
    <mergeCell ref="A34:F34"/>
    <mergeCell ref="A23:A26"/>
    <mergeCell ref="B23:D23"/>
    <mergeCell ref="B24:D24"/>
    <mergeCell ref="B25:D25"/>
    <mergeCell ref="B26:D26"/>
    <mergeCell ref="A28:F28"/>
    <mergeCell ref="A29:A32"/>
    <mergeCell ref="A18:A22"/>
    <mergeCell ref="B18:D18"/>
    <mergeCell ref="B19:D19"/>
    <mergeCell ref="C20:D20"/>
    <mergeCell ref="B21:D21"/>
    <mergeCell ref="B22:D22"/>
    <mergeCell ref="B10:D10"/>
    <mergeCell ref="B11:B12"/>
    <mergeCell ref="C11:D11"/>
    <mergeCell ref="C12:D12"/>
    <mergeCell ref="B29:D29"/>
    <mergeCell ref="B30:D30"/>
    <mergeCell ref="B13:D13"/>
    <mergeCell ref="A14:A17"/>
    <mergeCell ref="B14:D14"/>
    <mergeCell ref="B15:D15"/>
    <mergeCell ref="B16:D16"/>
    <mergeCell ref="B17:D17"/>
    <mergeCell ref="A1:E1"/>
    <mergeCell ref="A3:E3"/>
    <mergeCell ref="A4:E4"/>
    <mergeCell ref="A5:A13"/>
    <mergeCell ref="B5:D5"/>
    <mergeCell ref="B6:D6"/>
    <mergeCell ref="B7:B9"/>
    <mergeCell ref="C7:D7"/>
    <mergeCell ref="C8:D8"/>
    <mergeCell ref="C9:D9"/>
  </mergeCells>
  <printOptions/>
  <pageMargins left="0.34" right="0.33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5">
      <selection activeCell="A1" sqref="A1:G48"/>
    </sheetView>
  </sheetViews>
  <sheetFormatPr defaultColWidth="9.140625" defaultRowHeight="12.75"/>
  <cols>
    <col min="1" max="1" width="11.28125" style="0" customWidth="1"/>
    <col min="2" max="2" width="26.8515625" style="0" customWidth="1"/>
    <col min="3" max="3" width="13.00390625" style="0" customWidth="1"/>
    <col min="4" max="4" width="16.57421875" style="0" customWidth="1"/>
    <col min="5" max="5" width="14.8515625" style="0" customWidth="1"/>
    <col min="6" max="6" width="12.7109375" style="0" customWidth="1"/>
    <col min="7" max="7" width="13.00390625" style="0" customWidth="1"/>
  </cols>
  <sheetData>
    <row r="1" spans="1:7" ht="15.75">
      <c r="A1" s="39" t="s">
        <v>141</v>
      </c>
      <c r="B1" s="40"/>
      <c r="C1" s="40"/>
      <c r="D1" s="40"/>
      <c r="E1" s="40"/>
      <c r="F1" s="40"/>
      <c r="G1" s="40"/>
    </row>
    <row r="2" spans="1:7" ht="16.5" thickBot="1">
      <c r="A2" s="41"/>
      <c r="B2" s="25"/>
      <c r="C2" s="25"/>
      <c r="D2" s="25"/>
      <c r="E2" s="25"/>
      <c r="F2" s="25"/>
      <c r="G2" s="25"/>
    </row>
    <row r="3" spans="1:7" ht="16.5" thickBot="1">
      <c r="A3" s="295" t="s">
        <v>0</v>
      </c>
      <c r="B3" s="295"/>
      <c r="C3" s="290" t="s">
        <v>1</v>
      </c>
      <c r="D3" s="291" t="s">
        <v>2</v>
      </c>
      <c r="E3" s="292" t="s">
        <v>3</v>
      </c>
      <c r="F3" s="292"/>
      <c r="G3" s="292"/>
    </row>
    <row r="4" spans="1:7" ht="16.5" thickBot="1">
      <c r="A4" s="295"/>
      <c r="B4" s="295"/>
      <c r="C4" s="290"/>
      <c r="D4" s="291"/>
      <c r="E4" s="293" t="s">
        <v>4</v>
      </c>
      <c r="F4" s="27" t="s">
        <v>5</v>
      </c>
      <c r="G4" s="294" t="s">
        <v>6</v>
      </c>
    </row>
    <row r="5" spans="1:7" ht="31.5">
      <c r="A5" s="295"/>
      <c r="B5" s="295"/>
      <c r="C5" s="290"/>
      <c r="D5" s="291"/>
      <c r="E5" s="293"/>
      <c r="F5" s="28" t="s">
        <v>7</v>
      </c>
      <c r="G5" s="294"/>
    </row>
    <row r="6" spans="1:7" ht="15.75">
      <c r="A6" s="296">
        <v>1</v>
      </c>
      <c r="B6" s="296"/>
      <c r="C6" s="29">
        <v>2</v>
      </c>
      <c r="D6" s="26">
        <v>3</v>
      </c>
      <c r="E6" s="30">
        <v>4</v>
      </c>
      <c r="F6" s="31">
        <v>5</v>
      </c>
      <c r="G6" s="32">
        <v>6</v>
      </c>
    </row>
    <row r="7" spans="1:7" ht="15.75">
      <c r="A7" s="297" t="s">
        <v>131</v>
      </c>
      <c r="B7" s="297"/>
      <c r="C7" s="297"/>
      <c r="D7" s="297"/>
      <c r="E7" s="297"/>
      <c r="F7" s="297"/>
      <c r="G7" s="297"/>
    </row>
    <row r="8" spans="1:7" ht="16.5" thickBot="1">
      <c r="A8" s="298" t="s">
        <v>9</v>
      </c>
      <c r="B8" s="298"/>
      <c r="C8" s="299">
        <f>C10+C14</f>
        <v>1349</v>
      </c>
      <c r="D8" s="286">
        <f>E8+G8</f>
        <v>85899.4</v>
      </c>
      <c r="E8" s="286">
        <f>E10+E14</f>
        <v>79743.79999999999</v>
      </c>
      <c r="F8" s="286">
        <f>F10+F14</f>
        <v>1317</v>
      </c>
      <c r="G8" s="287">
        <f>G10+G14</f>
        <v>6155.6</v>
      </c>
    </row>
    <row r="9" spans="1:7" ht="16.5" thickBot="1">
      <c r="A9" s="33" t="s">
        <v>10</v>
      </c>
      <c r="B9" s="86"/>
      <c r="C9" s="299"/>
      <c r="D9" s="286"/>
      <c r="E9" s="286"/>
      <c r="F9" s="286"/>
      <c r="G9" s="287"/>
    </row>
    <row r="10" spans="1:7" ht="15.75">
      <c r="A10" s="288" t="s">
        <v>12</v>
      </c>
      <c r="B10" s="288"/>
      <c r="C10" s="87">
        <f>C11+C12+C13</f>
        <v>708</v>
      </c>
      <c r="D10" s="88">
        <f>D11+D12+D13</f>
        <v>58544.1</v>
      </c>
      <c r="E10" s="89">
        <f>E11+E12+E13</f>
        <v>54340.7</v>
      </c>
      <c r="F10" s="90">
        <v>1065.5</v>
      </c>
      <c r="G10" s="91">
        <f>G11+G12+G13</f>
        <v>4203.400000000001</v>
      </c>
    </row>
    <row r="11" spans="1:7" ht="15.75">
      <c r="A11" s="289" t="s">
        <v>14</v>
      </c>
      <c r="B11" s="34" t="s">
        <v>15</v>
      </c>
      <c r="C11" s="92">
        <v>117</v>
      </c>
      <c r="D11" s="93">
        <f>E11+G11</f>
        <v>17954.5</v>
      </c>
      <c r="E11" s="94">
        <v>16683.6</v>
      </c>
      <c r="F11" s="95"/>
      <c r="G11" s="96">
        <v>1270.9</v>
      </c>
    </row>
    <row r="12" spans="1:7" ht="31.5">
      <c r="A12" s="289"/>
      <c r="B12" s="35" t="s">
        <v>17</v>
      </c>
      <c r="C12" s="97">
        <v>440</v>
      </c>
      <c r="D12" s="98">
        <f>E12+G12</f>
        <v>33676.5</v>
      </c>
      <c r="E12" s="99">
        <v>31184.1</v>
      </c>
      <c r="F12" s="95"/>
      <c r="G12" s="96">
        <v>2492.4</v>
      </c>
    </row>
    <row r="13" spans="1:7" ht="47.25">
      <c r="A13" s="289"/>
      <c r="B13" s="34" t="s">
        <v>19</v>
      </c>
      <c r="C13" s="100">
        <v>151</v>
      </c>
      <c r="D13" s="101">
        <f>E13+G13</f>
        <v>6913.1</v>
      </c>
      <c r="E13" s="102">
        <v>6473</v>
      </c>
      <c r="F13" s="95"/>
      <c r="G13" s="103">
        <v>440.1</v>
      </c>
    </row>
    <row r="14" spans="1:7" ht="34.5" customHeight="1">
      <c r="A14" s="285" t="s">
        <v>21</v>
      </c>
      <c r="B14" s="285"/>
      <c r="C14" s="104">
        <v>641</v>
      </c>
      <c r="D14" s="105">
        <f>E14+G14</f>
        <v>27355.3</v>
      </c>
      <c r="E14" s="106">
        <v>25403.1</v>
      </c>
      <c r="F14" s="107">
        <v>251.5</v>
      </c>
      <c r="G14" s="108">
        <f>1952.2</f>
        <v>1952.2</v>
      </c>
    </row>
    <row r="15" spans="1:9" ht="32.25" thickBot="1">
      <c r="A15" s="36" t="s">
        <v>23</v>
      </c>
      <c r="B15" s="37" t="s">
        <v>124</v>
      </c>
      <c r="C15" s="109">
        <v>615</v>
      </c>
      <c r="D15" s="110">
        <f>E15+G15</f>
        <v>26431.899999999998</v>
      </c>
      <c r="E15" s="111">
        <f>E14-857.2</f>
        <v>24545.899999999998</v>
      </c>
      <c r="F15" s="112"/>
      <c r="G15" s="113">
        <f>G14-66.2</f>
        <v>1886</v>
      </c>
      <c r="I15" s="137"/>
    </row>
    <row r="16" spans="1:7" ht="15.75">
      <c r="A16" s="132"/>
      <c r="B16" s="133"/>
      <c r="C16" s="134"/>
      <c r="D16" s="135"/>
      <c r="E16" s="136"/>
      <c r="F16" s="136"/>
      <c r="G16" s="136"/>
    </row>
    <row r="17" spans="1:7" ht="16.5" hidden="1" thickBot="1">
      <c r="A17" s="295" t="s">
        <v>0</v>
      </c>
      <c r="B17" s="295"/>
      <c r="C17" s="290" t="s">
        <v>1</v>
      </c>
      <c r="D17" s="291" t="s">
        <v>2</v>
      </c>
      <c r="E17" s="292" t="s">
        <v>3</v>
      </c>
      <c r="F17" s="292"/>
      <c r="G17" s="292"/>
    </row>
    <row r="18" spans="1:7" ht="16.5" hidden="1" thickBot="1">
      <c r="A18" s="295"/>
      <c r="B18" s="295"/>
      <c r="C18" s="290"/>
      <c r="D18" s="291"/>
      <c r="E18" s="293" t="s">
        <v>4</v>
      </c>
      <c r="F18" s="27" t="s">
        <v>5</v>
      </c>
      <c r="G18" s="294" t="s">
        <v>6</v>
      </c>
    </row>
    <row r="19" spans="1:7" ht="31.5" hidden="1">
      <c r="A19" s="295"/>
      <c r="B19" s="295"/>
      <c r="C19" s="290"/>
      <c r="D19" s="291"/>
      <c r="E19" s="293"/>
      <c r="F19" s="28" t="s">
        <v>7</v>
      </c>
      <c r="G19" s="294"/>
    </row>
    <row r="20" spans="1:7" ht="15.75" hidden="1">
      <c r="A20" s="296">
        <v>1</v>
      </c>
      <c r="B20" s="296"/>
      <c r="C20" s="29">
        <v>2</v>
      </c>
      <c r="D20" s="26">
        <v>3</v>
      </c>
      <c r="E20" s="30">
        <v>4</v>
      </c>
      <c r="F20" s="31">
        <v>5</v>
      </c>
      <c r="G20" s="32">
        <v>6</v>
      </c>
    </row>
    <row r="21" spans="1:7" ht="15.75" hidden="1">
      <c r="A21" s="297" t="s">
        <v>180</v>
      </c>
      <c r="B21" s="297"/>
      <c r="C21" s="297"/>
      <c r="D21" s="297"/>
      <c r="E21" s="297"/>
      <c r="F21" s="297"/>
      <c r="G21" s="297"/>
    </row>
    <row r="22" spans="1:7" ht="16.5" hidden="1" thickBot="1">
      <c r="A22" s="298" t="s">
        <v>9</v>
      </c>
      <c r="B22" s="298"/>
      <c r="C22" s="299">
        <f>C24+C28</f>
        <v>1358</v>
      </c>
      <c r="D22" s="286">
        <f>E22+G22</f>
        <v>87130.1</v>
      </c>
      <c r="E22" s="286">
        <f>E24+E28</f>
        <v>80974.5</v>
      </c>
      <c r="F22" s="286">
        <f>F24+F28</f>
        <v>1324.8</v>
      </c>
      <c r="G22" s="287">
        <f>G24+G28</f>
        <v>6155.6</v>
      </c>
    </row>
    <row r="23" spans="1:7" ht="16.5" hidden="1" thickBot="1">
      <c r="A23" s="33" t="s">
        <v>10</v>
      </c>
      <c r="B23" s="86"/>
      <c r="C23" s="299"/>
      <c r="D23" s="286"/>
      <c r="E23" s="286"/>
      <c r="F23" s="286"/>
      <c r="G23" s="287"/>
    </row>
    <row r="24" spans="1:7" ht="15.75" hidden="1">
      <c r="A24" s="288" t="s">
        <v>12</v>
      </c>
      <c r="B24" s="288"/>
      <c r="C24" s="87">
        <f>C25+C26+C27</f>
        <v>713</v>
      </c>
      <c r="D24" s="88">
        <f>D25+D26+D27</f>
        <v>59085.600000000006</v>
      </c>
      <c r="E24" s="89">
        <f>E25+E26+E27</f>
        <v>54904.00000000001</v>
      </c>
      <c r="F24" s="90">
        <v>1052.8</v>
      </c>
      <c r="G24" s="91">
        <f>G25+G26+G27</f>
        <v>4181.6</v>
      </c>
    </row>
    <row r="25" spans="1:7" ht="15.75" hidden="1">
      <c r="A25" s="289" t="s">
        <v>14</v>
      </c>
      <c r="B25" s="34" t="s">
        <v>15</v>
      </c>
      <c r="C25" s="92">
        <v>118</v>
      </c>
      <c r="D25" s="93">
        <f>E25+G25</f>
        <v>17276.600000000002</v>
      </c>
      <c r="E25" s="94">
        <v>16016.2</v>
      </c>
      <c r="F25" s="95"/>
      <c r="G25" s="96">
        <v>1260.4</v>
      </c>
    </row>
    <row r="26" spans="1:7" ht="31.5" hidden="1">
      <c r="A26" s="289"/>
      <c r="B26" s="35" t="s">
        <v>17</v>
      </c>
      <c r="C26" s="97">
        <v>456</v>
      </c>
      <c r="D26" s="98">
        <f>E26+G26</f>
        <v>34549.3</v>
      </c>
      <c r="E26" s="99">
        <v>32099.4</v>
      </c>
      <c r="F26" s="95"/>
      <c r="G26" s="96">
        <v>2449.9</v>
      </c>
    </row>
    <row r="27" spans="1:7" ht="47.25" hidden="1">
      <c r="A27" s="289"/>
      <c r="B27" s="34" t="s">
        <v>19</v>
      </c>
      <c r="C27" s="100">
        <v>139</v>
      </c>
      <c r="D27" s="101">
        <f>E27+G27</f>
        <v>7259.7</v>
      </c>
      <c r="E27" s="102">
        <v>6788.4</v>
      </c>
      <c r="F27" s="95"/>
      <c r="G27" s="103">
        <v>471.3</v>
      </c>
    </row>
    <row r="28" spans="1:9" ht="15.75" hidden="1">
      <c r="A28" s="285" t="s">
        <v>21</v>
      </c>
      <c r="B28" s="285"/>
      <c r="C28" s="104">
        <v>645</v>
      </c>
      <c r="D28" s="105">
        <f>E28+G28</f>
        <v>28044.5</v>
      </c>
      <c r="E28" s="106">
        <v>26070.5</v>
      </c>
      <c r="F28" s="107">
        <v>272</v>
      </c>
      <c r="G28" s="108">
        <v>1974</v>
      </c>
      <c r="I28" s="131"/>
    </row>
    <row r="29" spans="1:9" ht="32.25" hidden="1" thickBot="1">
      <c r="A29" s="36" t="s">
        <v>23</v>
      </c>
      <c r="B29" s="37" t="s">
        <v>124</v>
      </c>
      <c r="C29" s="109">
        <f>C28-26</f>
        <v>619</v>
      </c>
      <c r="D29" s="110">
        <f>E29+G29</f>
        <v>27109</v>
      </c>
      <c r="E29" s="111">
        <f>E28-869.3</f>
        <v>25201.2</v>
      </c>
      <c r="F29" s="112"/>
      <c r="G29" s="113">
        <f>G28-66.2</f>
        <v>1907.8</v>
      </c>
      <c r="I29" s="131"/>
    </row>
    <row r="30" spans="1:7" ht="16.5" thickBot="1">
      <c r="A30" s="132"/>
      <c r="B30" s="133"/>
      <c r="C30" s="134"/>
      <c r="D30" s="135"/>
      <c r="E30" s="136"/>
      <c r="F30" s="136"/>
      <c r="G30" s="136"/>
    </row>
    <row r="31" spans="1:7" ht="16.5" thickBot="1">
      <c r="A31" s="295" t="s">
        <v>0</v>
      </c>
      <c r="B31" s="295"/>
      <c r="C31" s="290" t="s">
        <v>1</v>
      </c>
      <c r="D31" s="291" t="s">
        <v>2</v>
      </c>
      <c r="E31" s="292" t="s">
        <v>3</v>
      </c>
      <c r="F31" s="292"/>
      <c r="G31" s="292"/>
    </row>
    <row r="32" spans="1:7" ht="16.5" thickBot="1">
      <c r="A32" s="295"/>
      <c r="B32" s="295"/>
      <c r="C32" s="290"/>
      <c r="D32" s="291"/>
      <c r="E32" s="293" t="s">
        <v>4</v>
      </c>
      <c r="F32" s="27" t="s">
        <v>5</v>
      </c>
      <c r="G32" s="294" t="s">
        <v>6</v>
      </c>
    </row>
    <row r="33" spans="1:7" ht="31.5">
      <c r="A33" s="295"/>
      <c r="B33" s="295"/>
      <c r="C33" s="290"/>
      <c r="D33" s="291"/>
      <c r="E33" s="293"/>
      <c r="F33" s="28" t="s">
        <v>7</v>
      </c>
      <c r="G33" s="294"/>
    </row>
    <row r="34" spans="1:7" ht="15.75">
      <c r="A34" s="296">
        <v>1</v>
      </c>
      <c r="B34" s="296"/>
      <c r="C34" s="29">
        <v>2</v>
      </c>
      <c r="D34" s="26">
        <v>3</v>
      </c>
      <c r="E34" s="30">
        <v>4</v>
      </c>
      <c r="F34" s="31">
        <v>5</v>
      </c>
      <c r="G34" s="32">
        <v>6</v>
      </c>
    </row>
    <row r="35" spans="1:7" ht="15.75">
      <c r="A35" s="297" t="s">
        <v>179</v>
      </c>
      <c r="B35" s="297"/>
      <c r="C35" s="297"/>
      <c r="D35" s="297"/>
      <c r="E35" s="297"/>
      <c r="F35" s="297"/>
      <c r="G35" s="297"/>
    </row>
    <row r="36" spans="1:7" ht="16.5" thickBot="1">
      <c r="A36" s="298" t="s">
        <v>9</v>
      </c>
      <c r="B36" s="298"/>
      <c r="C36" s="299">
        <f>C38+C42</f>
        <v>1358</v>
      </c>
      <c r="D36" s="286">
        <f>E36+G36</f>
        <v>87130.1</v>
      </c>
      <c r="E36" s="286">
        <f>E38+E42</f>
        <v>80974.5</v>
      </c>
      <c r="F36" s="286">
        <f>F38+F42</f>
        <v>1324.8</v>
      </c>
      <c r="G36" s="287">
        <f>G38+G42</f>
        <v>6155.6</v>
      </c>
    </row>
    <row r="37" spans="1:7" ht="16.5" thickBot="1">
      <c r="A37" s="33" t="s">
        <v>10</v>
      </c>
      <c r="B37" s="86"/>
      <c r="C37" s="299"/>
      <c r="D37" s="286"/>
      <c r="E37" s="286"/>
      <c r="F37" s="286"/>
      <c r="G37" s="287"/>
    </row>
    <row r="38" spans="1:7" ht="15.75">
      <c r="A38" s="288" t="s">
        <v>12</v>
      </c>
      <c r="B38" s="288"/>
      <c r="C38" s="87">
        <f>C39+C40+C41</f>
        <v>713</v>
      </c>
      <c r="D38" s="88">
        <f>D39+D40+D41</f>
        <v>59085.600000000006</v>
      </c>
      <c r="E38" s="89">
        <f>E39+E40+E41</f>
        <v>54904.00000000001</v>
      </c>
      <c r="F38" s="90">
        <v>1052.8</v>
      </c>
      <c r="G38" s="91">
        <v>4181.6</v>
      </c>
    </row>
    <row r="39" spans="1:7" ht="15.75">
      <c r="A39" s="289" t="s">
        <v>14</v>
      </c>
      <c r="B39" s="34" t="s">
        <v>15</v>
      </c>
      <c r="C39" s="92">
        <v>118</v>
      </c>
      <c r="D39" s="93">
        <f>E39+G39</f>
        <v>17276.600000000002</v>
      </c>
      <c r="E39" s="94">
        <v>16016.2</v>
      </c>
      <c r="F39" s="95"/>
      <c r="G39" s="96">
        <v>1260.4</v>
      </c>
    </row>
    <row r="40" spans="1:7" ht="31.5">
      <c r="A40" s="289"/>
      <c r="B40" s="35" t="s">
        <v>17</v>
      </c>
      <c r="C40" s="97">
        <v>456</v>
      </c>
      <c r="D40" s="98">
        <f>E40+G40</f>
        <v>34549.3</v>
      </c>
      <c r="E40" s="99">
        <v>32099.4</v>
      </c>
      <c r="F40" s="95"/>
      <c r="G40" s="96">
        <v>2449.9</v>
      </c>
    </row>
    <row r="41" spans="1:7" ht="47.25">
      <c r="A41" s="289"/>
      <c r="B41" s="34" t="s">
        <v>19</v>
      </c>
      <c r="C41" s="100">
        <v>139</v>
      </c>
      <c r="D41" s="101">
        <f>E41+G41</f>
        <v>7259.7</v>
      </c>
      <c r="E41" s="102">
        <v>6788.4</v>
      </c>
      <c r="F41" s="95"/>
      <c r="G41" s="103">
        <v>471.3</v>
      </c>
    </row>
    <row r="42" spans="1:7" ht="15.75">
      <c r="A42" s="285" t="s">
        <v>21</v>
      </c>
      <c r="B42" s="285"/>
      <c r="C42" s="104">
        <v>645</v>
      </c>
      <c r="D42" s="105">
        <f>E42+G42</f>
        <v>28044.5</v>
      </c>
      <c r="E42" s="106">
        <v>26070.5</v>
      </c>
      <c r="F42" s="107">
        <v>272</v>
      </c>
      <c r="G42" s="108">
        <v>1974</v>
      </c>
    </row>
    <row r="43" spans="1:7" ht="32.25" thickBot="1">
      <c r="A43" s="36" t="s">
        <v>23</v>
      </c>
      <c r="B43" s="37" t="s">
        <v>124</v>
      </c>
      <c r="C43" s="109">
        <v>619</v>
      </c>
      <c r="D43" s="110">
        <f>E43+G43</f>
        <v>27109</v>
      </c>
      <c r="E43" s="111">
        <v>25201.2</v>
      </c>
      <c r="F43" s="112"/>
      <c r="G43" s="113">
        <v>1907.8</v>
      </c>
    </row>
    <row r="44" spans="1:7" ht="15.75">
      <c r="A44" s="132"/>
      <c r="B44" s="133"/>
      <c r="C44" s="134"/>
      <c r="D44" s="135"/>
      <c r="E44" s="136"/>
      <c r="F44" s="136"/>
      <c r="G44" s="136"/>
    </row>
    <row r="45" spans="1:7" ht="15">
      <c r="A45" s="115" t="s">
        <v>24</v>
      </c>
      <c r="B45" s="116"/>
      <c r="C45" s="116"/>
      <c r="D45" s="116"/>
      <c r="E45" s="116"/>
      <c r="F45" s="116"/>
      <c r="G45" s="42"/>
    </row>
    <row r="46" spans="1:7" ht="15">
      <c r="A46" s="117" t="s">
        <v>25</v>
      </c>
      <c r="B46" s="116"/>
      <c r="C46" s="116"/>
      <c r="D46" s="116"/>
      <c r="E46" s="116"/>
      <c r="F46" s="116"/>
      <c r="G46" s="42"/>
    </row>
    <row r="47" spans="1:7" ht="14.25">
      <c r="A47" s="118" t="s">
        <v>175</v>
      </c>
      <c r="B47" s="117"/>
      <c r="C47" s="117"/>
      <c r="D47" s="117"/>
      <c r="E47" s="117"/>
      <c r="F47" s="117"/>
      <c r="G47" s="43"/>
    </row>
    <row r="48" spans="1:7" ht="14.25">
      <c r="A48" s="117" t="s">
        <v>146</v>
      </c>
      <c r="B48" s="117"/>
      <c r="C48" s="117"/>
      <c r="D48" s="117"/>
      <c r="E48" s="117"/>
      <c r="F48" s="117"/>
      <c r="G48" s="43"/>
    </row>
    <row r="49" spans="1:7" ht="14.25">
      <c r="A49" s="119"/>
      <c r="B49" s="119"/>
      <c r="C49" s="119"/>
      <c r="D49" s="119"/>
      <c r="E49" s="119"/>
      <c r="F49" s="119"/>
      <c r="G49" s="44"/>
    </row>
  </sheetData>
  <sheetProtection/>
  <mergeCells count="51">
    <mergeCell ref="A10:B10"/>
    <mergeCell ref="A11:A13"/>
    <mergeCell ref="A14:B14"/>
    <mergeCell ref="A7:G7"/>
    <mergeCell ref="E8:E9"/>
    <mergeCell ref="F8:F9"/>
    <mergeCell ref="G8:G9"/>
    <mergeCell ref="G4:G5"/>
    <mergeCell ref="A6:B6"/>
    <mergeCell ref="E3:G3"/>
    <mergeCell ref="A8:B8"/>
    <mergeCell ref="C8:C9"/>
    <mergeCell ref="D8:D9"/>
    <mergeCell ref="A3:B5"/>
    <mergeCell ref="C3:C5"/>
    <mergeCell ref="D3:D5"/>
    <mergeCell ref="E4:E5"/>
    <mergeCell ref="A31:B33"/>
    <mergeCell ref="C31:C33"/>
    <mergeCell ref="D31:D33"/>
    <mergeCell ref="E31:G31"/>
    <mergeCell ref="E32:E33"/>
    <mergeCell ref="G32:G33"/>
    <mergeCell ref="A34:B34"/>
    <mergeCell ref="A35:G35"/>
    <mergeCell ref="A36:B36"/>
    <mergeCell ref="C36:C37"/>
    <mergeCell ref="D36:D37"/>
    <mergeCell ref="E36:E37"/>
    <mergeCell ref="F36:F37"/>
    <mergeCell ref="G36:G37"/>
    <mergeCell ref="A38:B38"/>
    <mergeCell ref="A39:A41"/>
    <mergeCell ref="A42:B42"/>
    <mergeCell ref="A17:B19"/>
    <mergeCell ref="A20:B20"/>
    <mergeCell ref="A21:G21"/>
    <mergeCell ref="A22:B22"/>
    <mergeCell ref="C22:C23"/>
    <mergeCell ref="D22:D23"/>
    <mergeCell ref="E22:E23"/>
    <mergeCell ref="A28:B28"/>
    <mergeCell ref="F22:F23"/>
    <mergeCell ref="G22:G23"/>
    <mergeCell ref="A24:B24"/>
    <mergeCell ref="A25:A27"/>
    <mergeCell ref="C17:C19"/>
    <mergeCell ref="D17:D19"/>
    <mergeCell ref="E17:G17"/>
    <mergeCell ref="E18:E19"/>
    <mergeCell ref="G18:G19"/>
  </mergeCells>
  <printOptions/>
  <pageMargins left="0.37" right="0.7874015748031497" top="0.5905511811023623" bottom="0.1968503937007874" header="0.5118110236220472" footer="0.5118110236220472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25" sqref="A25:B25"/>
    </sheetView>
  </sheetViews>
  <sheetFormatPr defaultColWidth="9.140625" defaultRowHeight="12.75"/>
  <cols>
    <col min="3" max="3" width="46.8515625" style="0" customWidth="1"/>
    <col min="4" max="4" width="7.28125" style="0" customWidth="1"/>
    <col min="6" max="6" width="11.140625" style="0" customWidth="1"/>
    <col min="7" max="7" width="11.57421875" style="0" hidden="1" customWidth="1"/>
    <col min="8" max="8" width="12.00390625" style="0" customWidth="1"/>
  </cols>
  <sheetData>
    <row r="1" spans="1:6" ht="12.75">
      <c r="A1" s="45"/>
      <c r="B1" s="45"/>
      <c r="C1" s="46"/>
      <c r="D1" s="46"/>
      <c r="E1" s="47"/>
      <c r="F1" s="38"/>
    </row>
    <row r="2" spans="1:6" ht="15.75">
      <c r="A2" s="303" t="s">
        <v>142</v>
      </c>
      <c r="B2" s="303"/>
      <c r="C2" s="303"/>
      <c r="D2" s="303"/>
      <c r="E2" s="303"/>
      <c r="F2" s="48"/>
    </row>
    <row r="3" spans="1:6" ht="16.5" thickBot="1">
      <c r="A3" s="49"/>
      <c r="B3" s="49"/>
      <c r="C3" s="49"/>
      <c r="D3" s="49"/>
      <c r="E3" s="49"/>
      <c r="F3" s="38"/>
    </row>
    <row r="4" spans="1:8" ht="31.5">
      <c r="A4" s="304" t="s">
        <v>26</v>
      </c>
      <c r="B4" s="304"/>
      <c r="C4" s="304"/>
      <c r="D4" s="304"/>
      <c r="E4" s="50" t="s">
        <v>27</v>
      </c>
      <c r="F4" s="51" t="s">
        <v>135</v>
      </c>
      <c r="G4" s="51" t="s">
        <v>177</v>
      </c>
      <c r="H4" s="51" t="s">
        <v>178</v>
      </c>
    </row>
    <row r="5" spans="1:8" ht="15">
      <c r="A5" s="305">
        <v>1</v>
      </c>
      <c r="B5" s="305"/>
      <c r="C5" s="305"/>
      <c r="D5" s="305"/>
      <c r="E5" s="52">
        <v>2</v>
      </c>
      <c r="F5" s="120">
        <v>3</v>
      </c>
      <c r="G5" s="120">
        <v>4</v>
      </c>
      <c r="H5" s="120">
        <v>5</v>
      </c>
    </row>
    <row r="6" spans="1:8" ht="24.75" customHeight="1">
      <c r="A6" s="302" t="s">
        <v>28</v>
      </c>
      <c r="B6" s="302"/>
      <c r="C6" s="302"/>
      <c r="D6" s="121" t="s">
        <v>8</v>
      </c>
      <c r="E6" s="121" t="s">
        <v>29</v>
      </c>
      <c r="F6" s="122">
        <f>F7+F9</f>
        <v>19488</v>
      </c>
      <c r="G6" s="122">
        <f>G7+G9</f>
        <v>20945</v>
      </c>
      <c r="H6" s="122">
        <f>H7+H9</f>
        <v>19488</v>
      </c>
    </row>
    <row r="7" spans="1:8" ht="24.75" customHeight="1">
      <c r="A7" s="302" t="s">
        <v>30</v>
      </c>
      <c r="B7" s="306" t="s">
        <v>31</v>
      </c>
      <c r="C7" s="306"/>
      <c r="D7" s="121" t="s">
        <v>11</v>
      </c>
      <c r="E7" s="121" t="s">
        <v>29</v>
      </c>
      <c r="F7" s="123">
        <v>10385</v>
      </c>
      <c r="G7" s="123">
        <v>11120</v>
      </c>
      <c r="H7" s="123">
        <f>F7</f>
        <v>10385</v>
      </c>
    </row>
    <row r="8" spans="1:8" ht="24.75" customHeight="1">
      <c r="A8" s="302"/>
      <c r="B8" s="124" t="s">
        <v>5</v>
      </c>
      <c r="C8" s="125" t="s">
        <v>32</v>
      </c>
      <c r="D8" s="121" t="s">
        <v>13</v>
      </c>
      <c r="E8" s="121" t="s">
        <v>29</v>
      </c>
      <c r="F8" s="123">
        <v>4315</v>
      </c>
      <c r="G8" s="123">
        <v>4894</v>
      </c>
      <c r="H8" s="123">
        <f aca="true" t="shared" si="0" ref="H8:H16">F8</f>
        <v>4315</v>
      </c>
    </row>
    <row r="9" spans="1:8" ht="24.75" customHeight="1">
      <c r="A9" s="302"/>
      <c r="B9" s="306" t="s">
        <v>33</v>
      </c>
      <c r="C9" s="306"/>
      <c r="D9" s="121" t="s">
        <v>16</v>
      </c>
      <c r="E9" s="121" t="s">
        <v>29</v>
      </c>
      <c r="F9" s="123">
        <v>9103</v>
      </c>
      <c r="G9" s="123">
        <v>9825</v>
      </c>
      <c r="H9" s="123">
        <f t="shared" si="0"/>
        <v>9103</v>
      </c>
    </row>
    <row r="10" spans="1:8" ht="24.75" customHeight="1">
      <c r="A10" s="302"/>
      <c r="B10" s="124" t="s">
        <v>5</v>
      </c>
      <c r="C10" s="125" t="s">
        <v>32</v>
      </c>
      <c r="D10" s="121" t="s">
        <v>18</v>
      </c>
      <c r="E10" s="121" t="s">
        <v>29</v>
      </c>
      <c r="F10" s="123">
        <v>3869</v>
      </c>
      <c r="G10" s="123">
        <v>3773</v>
      </c>
      <c r="H10" s="123">
        <f t="shared" si="0"/>
        <v>3869</v>
      </c>
    </row>
    <row r="11" spans="1:8" ht="27" customHeight="1">
      <c r="A11" s="302" t="s">
        <v>34</v>
      </c>
      <c r="B11" s="302"/>
      <c r="C11" s="302"/>
      <c r="D11" s="121" t="s">
        <v>20</v>
      </c>
      <c r="E11" s="121" t="s">
        <v>29</v>
      </c>
      <c r="F11" s="123">
        <v>4260</v>
      </c>
      <c r="G11" s="123">
        <v>4223</v>
      </c>
      <c r="H11" s="123">
        <f t="shared" si="0"/>
        <v>4260</v>
      </c>
    </row>
    <row r="12" spans="1:8" ht="27" customHeight="1">
      <c r="A12" s="302" t="s">
        <v>35</v>
      </c>
      <c r="B12" s="302"/>
      <c r="C12" s="302"/>
      <c r="D12" s="121" t="s">
        <v>22</v>
      </c>
      <c r="E12" s="121" t="s">
        <v>29</v>
      </c>
      <c r="F12" s="123">
        <v>45</v>
      </c>
      <c r="G12" s="123">
        <v>77</v>
      </c>
      <c r="H12" s="123">
        <f t="shared" si="0"/>
        <v>45</v>
      </c>
    </row>
    <row r="13" spans="1:8" ht="24.75" customHeight="1">
      <c r="A13" s="302" t="s">
        <v>36</v>
      </c>
      <c r="B13" s="302"/>
      <c r="C13" s="302"/>
      <c r="D13" s="121" t="s">
        <v>37</v>
      </c>
      <c r="E13" s="121" t="s">
        <v>38</v>
      </c>
      <c r="F13" s="123">
        <v>832</v>
      </c>
      <c r="G13" s="123">
        <v>832</v>
      </c>
      <c r="H13" s="123">
        <f t="shared" si="0"/>
        <v>832</v>
      </c>
    </row>
    <row r="14" spans="1:8" ht="24.75" customHeight="1">
      <c r="A14" s="302" t="s">
        <v>39</v>
      </c>
      <c r="B14" s="302"/>
      <c r="C14" s="302"/>
      <c r="D14" s="121" t="s">
        <v>40</v>
      </c>
      <c r="E14" s="121" t="s">
        <v>29</v>
      </c>
      <c r="F14" s="123">
        <v>326</v>
      </c>
      <c r="G14" s="123">
        <v>276</v>
      </c>
      <c r="H14" s="123">
        <f t="shared" si="0"/>
        <v>326</v>
      </c>
    </row>
    <row r="15" spans="1:8" ht="24.75" customHeight="1">
      <c r="A15" s="126" t="s">
        <v>69</v>
      </c>
      <c r="B15" s="307" t="s">
        <v>41</v>
      </c>
      <c r="C15" s="307"/>
      <c r="D15" s="121">
        <v>10</v>
      </c>
      <c r="E15" s="121" t="s">
        <v>29</v>
      </c>
      <c r="F15" s="123">
        <v>236</v>
      </c>
      <c r="G15" s="123">
        <v>205</v>
      </c>
      <c r="H15" s="123">
        <f t="shared" si="0"/>
        <v>236</v>
      </c>
    </row>
    <row r="16" spans="1:8" ht="28.5" customHeight="1">
      <c r="A16" s="302" t="s">
        <v>42</v>
      </c>
      <c r="B16" s="302"/>
      <c r="C16" s="302"/>
      <c r="D16" s="121">
        <v>11</v>
      </c>
      <c r="E16" s="121" t="s">
        <v>29</v>
      </c>
      <c r="F16" s="123">
        <v>27</v>
      </c>
      <c r="G16" s="123">
        <v>32</v>
      </c>
      <c r="H16" s="123">
        <f t="shared" si="0"/>
        <v>27</v>
      </c>
    </row>
    <row r="17" spans="1:8" ht="24.75" customHeight="1">
      <c r="A17" s="302" t="s">
        <v>43</v>
      </c>
      <c r="B17" s="302"/>
      <c r="C17" s="302"/>
      <c r="D17" s="121">
        <v>12</v>
      </c>
      <c r="E17" s="121" t="s">
        <v>44</v>
      </c>
      <c r="F17" s="127">
        <v>285</v>
      </c>
      <c r="G17" s="127">
        <v>282.9</v>
      </c>
      <c r="H17" s="127">
        <f>F17</f>
        <v>285</v>
      </c>
    </row>
    <row r="18" spans="1:8" ht="24.75" customHeight="1">
      <c r="A18" s="302" t="s">
        <v>45</v>
      </c>
      <c r="B18" s="302"/>
      <c r="C18" s="302"/>
      <c r="D18" s="121">
        <v>13</v>
      </c>
      <c r="E18" s="121" t="s">
        <v>44</v>
      </c>
      <c r="F18" s="127">
        <v>1476.3</v>
      </c>
      <c r="G18" s="127">
        <v>1336.9</v>
      </c>
      <c r="H18" s="127">
        <f>F18</f>
        <v>1476.3</v>
      </c>
    </row>
    <row r="19" spans="1:8" ht="24.75" customHeight="1">
      <c r="A19" s="302" t="s">
        <v>46</v>
      </c>
      <c r="B19" s="302"/>
      <c r="C19" s="302"/>
      <c r="D19" s="121">
        <v>14</v>
      </c>
      <c r="E19" s="121" t="s">
        <v>44</v>
      </c>
      <c r="F19" s="127">
        <v>19723.1</v>
      </c>
      <c r="G19" s="127">
        <v>10992.4</v>
      </c>
      <c r="H19" s="127">
        <f>F19</f>
        <v>19723.1</v>
      </c>
    </row>
    <row r="20" spans="1:8" ht="30" customHeight="1" thickBot="1">
      <c r="A20" s="128" t="s">
        <v>69</v>
      </c>
      <c r="B20" s="308" t="s">
        <v>47</v>
      </c>
      <c r="C20" s="308"/>
      <c r="D20" s="129">
        <v>15</v>
      </c>
      <c r="E20" s="129" t="s">
        <v>44</v>
      </c>
      <c r="F20" s="130">
        <v>2500</v>
      </c>
      <c r="G20" s="130">
        <v>3112.1</v>
      </c>
      <c r="H20" s="127">
        <f>F20</f>
        <v>2500</v>
      </c>
    </row>
    <row r="21" spans="1:6" ht="12.75">
      <c r="A21" s="114"/>
      <c r="B21" s="114"/>
      <c r="C21" s="114"/>
      <c r="D21" s="114"/>
      <c r="E21" s="114"/>
      <c r="F21" s="114"/>
    </row>
    <row r="22" spans="1:6" ht="12.75">
      <c r="A22" s="38"/>
      <c r="B22" s="38"/>
      <c r="C22" s="38"/>
      <c r="D22" s="38"/>
      <c r="E22" s="38"/>
      <c r="F22" s="38"/>
    </row>
    <row r="23" spans="1:6" ht="12.75">
      <c r="A23" s="38"/>
      <c r="B23" s="38"/>
      <c r="C23" s="38"/>
      <c r="D23" s="38"/>
      <c r="E23" s="38"/>
      <c r="F23" s="38"/>
    </row>
    <row r="24" spans="1:6" ht="12.75">
      <c r="A24" s="38"/>
      <c r="B24" s="38"/>
      <c r="C24" s="38"/>
      <c r="D24" s="38"/>
      <c r="E24" s="38"/>
      <c r="F24" s="38"/>
    </row>
    <row r="25" spans="1:6" ht="26.25" customHeight="1">
      <c r="A25" s="301" t="s">
        <v>151</v>
      </c>
      <c r="B25" s="301"/>
      <c r="C25" s="53" t="s">
        <v>181</v>
      </c>
      <c r="D25" s="46"/>
      <c r="E25" s="301" t="s">
        <v>136</v>
      </c>
      <c r="F25" s="301"/>
    </row>
    <row r="26" spans="1:6" ht="12.75">
      <c r="A26" s="54" t="s">
        <v>133</v>
      </c>
      <c r="B26" s="54"/>
      <c r="C26" s="55" t="s">
        <v>134</v>
      </c>
      <c r="D26" s="56"/>
      <c r="E26" s="300" t="s">
        <v>48</v>
      </c>
      <c r="F26" s="300"/>
    </row>
    <row r="27" spans="1:6" ht="12.75">
      <c r="A27" s="54" t="s">
        <v>132</v>
      </c>
      <c r="B27" s="54"/>
      <c r="C27" s="57"/>
      <c r="D27" s="57"/>
      <c r="E27" s="38"/>
      <c r="F27" s="56"/>
    </row>
  </sheetData>
  <sheetProtection/>
  <mergeCells count="20">
    <mergeCell ref="A25:B25"/>
    <mergeCell ref="B15:C15"/>
    <mergeCell ref="B9:C9"/>
    <mergeCell ref="A11:C11"/>
    <mergeCell ref="A12:C12"/>
    <mergeCell ref="A13:C13"/>
    <mergeCell ref="A17:C17"/>
    <mergeCell ref="A18:C18"/>
    <mergeCell ref="A19:C19"/>
    <mergeCell ref="B20:C20"/>
    <mergeCell ref="E26:F26"/>
    <mergeCell ref="E25:F25"/>
    <mergeCell ref="A16:C16"/>
    <mergeCell ref="A2:E2"/>
    <mergeCell ref="A4:D4"/>
    <mergeCell ref="A5:D5"/>
    <mergeCell ref="A6:C6"/>
    <mergeCell ref="A7:A10"/>
    <mergeCell ref="B7:C7"/>
    <mergeCell ref="A14:C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Ekonomiczna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Szczepańska</dc:creator>
  <cp:keywords/>
  <dc:description/>
  <cp:lastModifiedBy>AdamczyJ</cp:lastModifiedBy>
  <cp:lastPrinted>2012-05-08T09:46:32Z</cp:lastPrinted>
  <dcterms:created xsi:type="dcterms:W3CDTF">2012-04-13T04:41:21Z</dcterms:created>
  <dcterms:modified xsi:type="dcterms:W3CDTF">2012-05-30T12:20:30Z</dcterms:modified>
  <cp:category/>
  <cp:version/>
  <cp:contentType/>
  <cp:contentStatus/>
</cp:coreProperties>
</file>